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PCS 1 - Réception des commandes\2.ER\"/>
    </mc:Choice>
  </mc:AlternateContent>
  <xr:revisionPtr revIDLastSave="0" documentId="13_ncr:1_{C1481846-88A2-4B7A-89E4-22E403472B18}" xr6:coauthVersionLast="47" xr6:coauthVersionMax="47" xr10:uidLastSave="{00000000-0000-0000-0000-000000000000}"/>
  <bookViews>
    <workbookView xWindow="28680" yWindow="-120" windowWidth="29040" windowHeight="15720" tabRatio="518" xr2:uid="{00000000-000D-0000-FFFF-FFFF00000000}"/>
  </bookViews>
  <sheets>
    <sheet name="Formulaire" sheetId="1" r:id="rId1"/>
    <sheet name="Navires" sheetId="2" r:id="rId2"/>
    <sheet name="Commande" sheetId="3" r:id="rId3"/>
  </sheets>
  <definedNames>
    <definedName name="fArm">Formulaire!$E$13</definedName>
    <definedName name="fCapitaine">Formulaire!$L$12</definedName>
    <definedName name="fCdeDte">Formulaire!$C$15</definedName>
    <definedName name="fCdeHre">Formulaire!$L$15</definedName>
    <definedName name="fCons">Formulaire!$E$12</definedName>
    <definedName name="fEntBld">Formulaire!$E$22</definedName>
    <definedName name="fEntBQuai">Formulaire!$E$21</definedName>
    <definedName name="fEntDte">Formulaire!$C$18</definedName>
    <definedName name="fEntHre">Formulaire!$C$19</definedName>
    <definedName name="fEntNcde">Formulaire!$C$16</definedName>
    <definedName name="fEntObs">Formulaire!$C$31</definedName>
    <definedName name="fEntOp">Formulaire!$C$17</definedName>
    <definedName name="fEntP">Formulaire!$E$20</definedName>
    <definedName name="fEntPAR">Formulaire!$C$30</definedName>
    <definedName name="fEntPAV">Formulaire!$C$29</definedName>
    <definedName name="fEntR">Formulaire!$C$23</definedName>
    <definedName name="fEntTair">Formulaire!$C$28</definedName>
    <definedName name="fEntTAR">Formulaire!$C$27</definedName>
    <definedName name="fEntTAV">Formulaire!$C$26</definedName>
    <definedName name="fEntV">Formulaire!$C$24</definedName>
    <definedName name="fIMO">Formulaire!$C$10</definedName>
    <definedName name="fLigne">Formulaire!$L$10</definedName>
    <definedName name="fMvtBld">Formulaire!$I$22</definedName>
    <definedName name="fMvtBQuai">Formulaire!$I$21</definedName>
    <definedName name="fMvtDte">Formulaire!$G$18</definedName>
    <definedName name="fMvtHre">Formulaire!$G$19</definedName>
    <definedName name="fMvtNCde">Formulaire!$F$16</definedName>
    <definedName name="fMvtObs">Formulaire!$G$31</definedName>
    <definedName name="fMvtOP">Formulaire!$G$17</definedName>
    <definedName name="fMvtP">Formulaire!$I$20</definedName>
    <definedName name="fMvtPAR">Formulaire!$G$30</definedName>
    <definedName name="fMvtPAV">Formulaire!$G$29</definedName>
    <definedName name="fMvtR">Formulaire!$G$23</definedName>
    <definedName name="fMvtTair">Formulaire!$G$28</definedName>
    <definedName name="fMvtTAR">Formulaire!$G$27</definedName>
    <definedName name="fMvtTAV">Formulaire!$G$26</definedName>
    <definedName name="fMvtV">Formulaire!$G$24</definedName>
    <definedName name="fNav">Formulaire!$C$9</definedName>
    <definedName name="fSorBld">Formulaire!$L$22</definedName>
    <definedName name="fSorBQuai">Formulaire!$L$21</definedName>
    <definedName name="fSorDte">Formulaire!$L$18</definedName>
    <definedName name="fSorHre">Formulaire!$L$19</definedName>
    <definedName name="fSorMBld">Formulaire!$N$22</definedName>
    <definedName name="fSorMBQuai">Formulaire!$N$21</definedName>
    <definedName name="FSorMP">Formulaire!$N$20</definedName>
    <definedName name="fSorNCde">Formulaire!$L$16</definedName>
    <definedName name="fSorObs">Formulaire!$L$31</definedName>
    <definedName name="FSorOP">Formulaire!$L$17</definedName>
    <definedName name="fSorP">Formulaire!$L$20</definedName>
    <definedName name="fSorPAR">Formulaire!$L$30</definedName>
    <definedName name="fSorPAV">Formulaire!$L$29</definedName>
    <definedName name="fSorR">Formulaire!$L$23</definedName>
    <definedName name="fSorTair">Formulaire!$L$28</definedName>
    <definedName name="fSorTAR">Formulaire!$L$27</definedName>
    <definedName name="fSorTAV">Formulaire!$L$26</definedName>
    <definedName name="fSorV">Formulaire!$L$24</definedName>
    <definedName name="_xlnm.Print_Area" localSheetId="0">Formulaire!$A$1:$N$31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3" l="1"/>
  <c r="B2" i="3"/>
  <c r="C2" i="3"/>
  <c r="D2" i="3"/>
  <c r="E12" i="1"/>
  <c r="E2" i="3" s="1"/>
  <c r="G2" i="3"/>
  <c r="H2" i="3"/>
  <c r="I2" i="3"/>
  <c r="L2" i="3"/>
  <c r="M2" i="3"/>
  <c r="N2" i="3"/>
  <c r="O2" i="3"/>
  <c r="P2" i="3"/>
  <c r="Q2" i="3"/>
  <c r="R2" i="3"/>
  <c r="S2" i="3"/>
  <c r="T2" i="3"/>
  <c r="A3" i="3"/>
  <c r="B3" i="3"/>
  <c r="C3" i="3"/>
  <c r="D3" i="3"/>
  <c r="G3" i="3"/>
  <c r="H3" i="3"/>
  <c r="I3" i="3"/>
  <c r="J3" i="3"/>
  <c r="M3" i="3"/>
  <c r="N3" i="3"/>
  <c r="O3" i="3"/>
  <c r="P3" i="3"/>
  <c r="Q3" i="3"/>
  <c r="R3" i="3"/>
  <c r="S3" i="3"/>
  <c r="T3" i="3"/>
  <c r="A4" i="3"/>
  <c r="B4" i="3"/>
  <c r="C4" i="3"/>
  <c r="D4" i="3"/>
  <c r="E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I7" i="1"/>
  <c r="I8" i="1"/>
  <c r="C10" i="1"/>
  <c r="C11" i="1"/>
  <c r="L11" i="1"/>
  <c r="M3" i="2"/>
  <c r="M4" i="2"/>
  <c r="M5" i="2"/>
  <c r="G20" i="1"/>
  <c r="J2" i="3"/>
  <c r="G21" i="1"/>
  <c r="K3" i="3"/>
  <c r="G22" i="1"/>
  <c r="L3" i="3"/>
  <c r="M6" i="2"/>
  <c r="M7" i="2"/>
  <c r="M8" i="2"/>
  <c r="M9" i="2"/>
  <c r="M10" i="2"/>
  <c r="M11" i="2"/>
  <c r="M12" i="2"/>
  <c r="M13" i="2"/>
  <c r="M14" i="2"/>
  <c r="M15" i="2"/>
  <c r="M16" i="2"/>
  <c r="K2" i="3"/>
  <c r="L13" i="1" l="1"/>
  <c r="E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1000000}">
      <text>
        <r>
          <rPr>
            <sz val="9"/>
            <rFont val="DejaVu Serif"/>
            <family val="1"/>
          </rPr>
          <t>Décocher si le navire n'est pas astreint au pilotage : le pilote ne se présentera pas</t>
        </r>
      </text>
    </comment>
    <comment ref="C4" authorId="0" shapeId="0" xr:uid="{00000000-0006-0000-0000-000002000000}">
      <text>
        <r>
          <rPr>
            <sz val="9"/>
            <rFont val="DejaVu Serif"/>
            <family val="1"/>
          </rPr>
          <t>Décocher pour le service dont vous ne demandez pas l'intervention</t>
        </r>
      </text>
    </comment>
    <comment ref="C5" authorId="0" shapeId="0" xr:uid="{00000000-0006-0000-0000-000003000000}">
      <text>
        <r>
          <rPr>
            <sz val="9"/>
            <rFont val="DejaVu Serif"/>
            <family val="1"/>
          </rPr>
          <t>Décocher pour le service dont vous ne demandez pas l'intervention</t>
        </r>
      </text>
    </comment>
    <comment ref="C6" authorId="0" shapeId="0" xr:uid="{00000000-0006-0000-0000-000004000000}">
      <text>
        <r>
          <rPr>
            <sz val="9"/>
            <rFont val="DejaVu Serif"/>
            <family val="1"/>
          </rPr>
          <t>Toujours envoyer à la Capitainerie</t>
        </r>
      </text>
    </comment>
    <comment ref="C7" authorId="0" shapeId="0" xr:uid="{00000000-0006-0000-0000-000005000000}">
      <text>
        <r>
          <rPr>
            <sz val="10.5"/>
            <rFont val="DejaVu Serif"/>
            <family val="1"/>
          </rPr>
          <t>Cocher et envoyer si nécessaire</t>
        </r>
      </text>
    </comment>
    <comment ref="C8" authorId="0" shapeId="0" xr:uid="{00000000-0006-0000-0000-000006000000}">
      <text>
        <r>
          <rPr>
            <sz val="10.5"/>
            <rFont val="DejaVu Serif"/>
            <family val="1"/>
          </rPr>
          <t>Cocher et envoyer si nécessaire</t>
        </r>
      </text>
    </comment>
    <comment ref="A9" authorId="0" shapeId="0" xr:uid="{00000000-0006-0000-0000-000007000000}">
      <text>
        <r>
          <rPr>
            <sz val="9"/>
            <rFont val="DejaVu Serif"/>
            <family val="1"/>
          </rPr>
          <t>Evidemment indispensable ! Le nom officiel seul;
toute autre mention en case observations
Déplier la liste et taper les 1ères lettres du navire</t>
        </r>
      </text>
    </comment>
    <comment ref="A10" authorId="0" shapeId="0" xr:uid="{00000000-0006-0000-0000-000008000000}">
      <text>
        <r>
          <rPr>
            <sz val="9"/>
            <rFont val="DejaVu Serif"/>
            <family val="1"/>
          </rPr>
          <t>Si le navire est répertorié dans « Navires », N°IMO,
longueur et largeur seront automatiquement remplies</t>
        </r>
      </text>
    </comment>
    <comment ref="A11" authorId="0" shapeId="0" xr:uid="{00000000-0006-0000-0000-000009000000}">
      <text>
        <r>
          <rPr>
            <sz val="10.5"/>
            <rFont val="DejaVu Serif"/>
            <family val="1"/>
          </rPr>
          <t>Longueur Hors Tout du navire en mètres et décimètres</t>
        </r>
      </text>
    </comment>
    <comment ref="H11" authorId="0" shapeId="0" xr:uid="{00000000-0006-0000-0000-00000A000000}">
      <text>
        <r>
          <rPr>
            <sz val="10.5"/>
            <rFont val="DejaVu Serif"/>
            <family val="1"/>
          </rPr>
          <t>Largeur Hors Tout du navire
en mètres et décimètres</t>
        </r>
      </text>
    </comment>
    <comment ref="A12" authorId="0" shapeId="0" xr:uid="{00000000-0006-0000-0000-00000B000000}">
      <text>
        <r>
          <rPr>
            <sz val="10.5"/>
            <rFont val="DejaVu Serif"/>
            <family val="1"/>
          </rPr>
          <t>Société consignataire immatriculée à La Réunion</t>
        </r>
      </text>
    </comment>
    <comment ref="H12" authorId="0" shapeId="0" xr:uid="{00000000-0006-0000-0000-00000C000000}">
      <text>
        <r>
          <rPr>
            <sz val="9"/>
            <rFont val="DejaVu Serif"/>
            <family val="1"/>
          </rPr>
          <t>Le nom du Capitaine est obligatoire
pour les licences de capitaine pilote</t>
        </r>
      </text>
    </comment>
    <comment ref="A15" authorId="0" shapeId="0" xr:uid="{00000000-0006-0000-0000-00000D000000}">
      <text>
        <r>
          <rPr>
            <sz val="9"/>
            <rFont val="DejaVu Serif"/>
            <family val="1"/>
          </rPr>
          <t>Merci de laisser vide</t>
        </r>
      </text>
    </comment>
    <comment ref="A17" authorId="0" shapeId="0" xr:uid="{00000000-0006-0000-0000-00000E000000}">
      <text>
        <r>
          <rPr>
            <b/>
            <sz val="9"/>
            <rFont val="DejaVu Serif"/>
            <family val="1"/>
          </rPr>
          <t>Renseigner précisément dans chaque colonne de(s) l'opération(s) demandée(s)</t>
        </r>
      </text>
    </comment>
    <comment ref="A18" authorId="0" shapeId="0" xr:uid="{00000000-0006-0000-0000-00000F000000}">
      <text>
        <r>
          <rPr>
            <sz val="9"/>
            <rFont val="DejaVu Serif"/>
            <family val="1"/>
          </rPr>
          <t>Entrer un nombre en CHIFFRES, le séparateur est « / »;
L'année par défaut est l'année en cours</t>
        </r>
      </text>
    </comment>
    <comment ref="A19" authorId="0" shapeId="0" xr:uid="{00000000-0006-0000-0000-000010000000}">
      <text>
        <r>
          <rPr>
            <sz val="9"/>
            <rFont val="DejaVu Serif"/>
            <family val="1"/>
          </rPr>
          <t xml:space="preserve">Entrer un nombre en CHIFFRES,
le séparateur des heures et minutes est « : » </t>
        </r>
      </text>
    </comment>
    <comment ref="A20" authorId="0" shapeId="0" xr:uid="{00000000-0006-0000-0000-000011000000}">
      <text>
        <r>
          <rPr>
            <sz val="9"/>
            <rFont val="DejaVu Serif"/>
            <family val="1"/>
          </rPr>
          <t>Evidemment indispensable !
(La décision finale appartient à la Capitainerie)</t>
        </r>
      </text>
    </comment>
    <comment ref="A21" authorId="0" shapeId="0" xr:uid="{00000000-0006-0000-0000-000012000000}">
      <text>
        <r>
          <rPr>
            <sz val="9"/>
            <rFont val="DejaVu Serif"/>
            <family val="1"/>
          </rPr>
          <t>Si laissé vide, la manœuvre la plus directe sera effectuée
(sauf ordre contraire de la Capitainerie)</t>
        </r>
      </text>
    </comment>
    <comment ref="A22" authorId="0" shapeId="0" xr:uid="{00000000-0006-0000-0000-000013000000}">
      <text>
        <r>
          <rPr>
            <sz val="9"/>
            <rFont val="DejaVu Serif"/>
            <family val="1"/>
          </rPr>
          <t xml:space="preserve">Entrer un </t>
        </r>
        <r>
          <rPr>
            <b/>
            <sz val="9"/>
            <rFont val="DejaVu Serif"/>
            <family val="1"/>
          </rPr>
          <t>numéro</t>
        </r>
        <r>
          <rPr>
            <sz val="9"/>
            <rFont val="DejaVu Serif"/>
            <family val="1"/>
          </rPr>
          <t xml:space="preserve"> de bollard pour l'arrière du navire en cas de demande particulière (attention au bord à quai)
(La décision finale appartient à la Capitainerie)</t>
        </r>
      </text>
    </comment>
    <comment ref="A23" authorId="0" shapeId="0" xr:uid="{00000000-0006-0000-0000-000014000000}">
      <text>
        <r>
          <rPr>
            <sz val="9"/>
            <rFont val="DejaVu Serif"/>
            <family val="1"/>
          </rPr>
          <t xml:space="preserve">Entrer un </t>
        </r>
        <r>
          <rPr>
            <b/>
            <sz val="9"/>
            <rFont val="DejaVu Serif"/>
            <family val="1"/>
          </rPr>
          <t>nombre</t>
        </r>
        <r>
          <rPr>
            <sz val="9"/>
            <rFont val="DejaVu Serif"/>
            <family val="1"/>
          </rPr>
          <t xml:space="preserve"> de </t>
        </r>
        <r>
          <rPr>
            <b/>
            <sz val="9"/>
            <rFont val="DejaVu Serif"/>
            <family val="1"/>
          </rPr>
          <t>remorqueurs</t>
        </r>
        <r>
          <rPr>
            <sz val="9"/>
            <rFont val="DejaVu Serif"/>
            <family val="1"/>
          </rPr>
          <t xml:space="preserve"> («</t>
        </r>
        <r>
          <rPr>
            <b/>
            <sz val="9"/>
            <rFont val="DejaVu Serif"/>
            <family val="1"/>
          </rPr>
          <t> 0 </t>
        </r>
        <r>
          <rPr>
            <sz val="9"/>
            <rFont val="DejaVu Serif"/>
            <family val="1"/>
          </rPr>
          <t>» ; «</t>
        </r>
        <r>
          <rPr>
            <b/>
            <sz val="9"/>
            <rFont val="DejaVu Serif"/>
            <family val="1"/>
          </rPr>
          <t> 1 </t>
        </r>
        <r>
          <rPr>
            <sz val="9"/>
            <rFont val="DejaVu Serif"/>
            <family val="1"/>
          </rPr>
          <t>» ; «</t>
        </r>
        <r>
          <rPr>
            <b/>
            <sz val="9"/>
            <rFont val="DejaVu Serif"/>
            <family val="1"/>
          </rPr>
          <t> 2 </t>
        </r>
        <r>
          <rPr>
            <sz val="9"/>
            <rFont val="DejaVu Serif"/>
            <family val="1"/>
          </rPr>
          <t>») sur demande particulière du Capitaine (La décision finale appartient à la Capitainerie)</t>
        </r>
      </text>
    </comment>
    <comment ref="A24" authorId="0" shapeId="0" xr:uid="{00000000-0006-0000-0000-000015000000}">
      <text>
        <r>
          <rPr>
            <sz val="9"/>
            <rFont val="DejaVu Serif"/>
            <family val="1"/>
          </rPr>
          <t xml:space="preserve">Entrer un </t>
        </r>
        <r>
          <rPr>
            <b/>
            <sz val="9"/>
            <rFont val="DejaVu Serif"/>
            <family val="1"/>
          </rPr>
          <t>nombre</t>
        </r>
        <r>
          <rPr>
            <sz val="9"/>
            <rFont val="DejaVu Serif"/>
            <family val="1"/>
          </rPr>
          <t xml:space="preserve"> de </t>
        </r>
        <r>
          <rPr>
            <b/>
            <sz val="9"/>
            <rFont val="DejaVu Serif"/>
            <family val="1"/>
          </rPr>
          <t>vedettes</t>
        </r>
        <r>
          <rPr>
            <sz val="9"/>
            <rFont val="DejaVu Serif"/>
            <family val="1"/>
          </rPr>
          <t xml:space="preserve"> («</t>
        </r>
        <r>
          <rPr>
            <b/>
            <sz val="9"/>
            <rFont val="DejaVu Serif"/>
            <family val="1"/>
          </rPr>
          <t> 0 </t>
        </r>
        <r>
          <rPr>
            <sz val="9"/>
            <rFont val="DejaVu Serif"/>
            <family val="1"/>
          </rPr>
          <t>» ; «</t>
        </r>
        <r>
          <rPr>
            <b/>
            <sz val="9"/>
            <rFont val="DejaVu Serif"/>
            <family val="1"/>
          </rPr>
          <t> 1 </t>
        </r>
        <r>
          <rPr>
            <sz val="9"/>
            <rFont val="DejaVu Serif"/>
            <family val="1"/>
          </rPr>
          <t>» ; «</t>
        </r>
        <r>
          <rPr>
            <b/>
            <sz val="9"/>
            <rFont val="DejaVu Serif"/>
            <family val="1"/>
          </rPr>
          <t> 2 </t>
        </r>
        <r>
          <rPr>
            <sz val="9"/>
            <rFont val="DejaVu Serif"/>
            <family val="1"/>
          </rPr>
          <t>») sur demande particulière du Capitaine (La décision finale appartient à la Capitainerie)</t>
        </r>
      </text>
    </comment>
    <comment ref="A26" authorId="0" shapeId="0" xr:uid="{00000000-0006-0000-0000-000016000000}">
      <text>
        <r>
          <rPr>
            <sz val="9"/>
            <rFont val="DejaVu Serif"/>
            <family val="1"/>
          </rPr>
          <t>Entrer un nombre en CHIFFRES
pour permettre d'ajuster les moyens nautiques</t>
        </r>
      </text>
    </comment>
    <comment ref="A27" authorId="0" shapeId="0" xr:uid="{00000000-0006-0000-0000-000017000000}">
      <text>
        <r>
          <rPr>
            <sz val="9"/>
            <rFont val="DejaVu Serif"/>
            <family val="1"/>
          </rPr>
          <t>Entrer un nombre en CHIFFRES
pour permettre d'ajuster les moyens nautiques</t>
        </r>
      </text>
    </comment>
    <comment ref="A28" authorId="0" shapeId="0" xr:uid="{00000000-0006-0000-0000-000018000000}">
      <text>
        <r>
          <rPr>
            <sz val="9"/>
            <rFont val="DejaVu Serif"/>
            <family val="1"/>
          </rPr>
          <t>Entrer un nombre en CHIFFRES pour les nouveaux navires</t>
        </r>
      </text>
    </comment>
    <comment ref="A29" authorId="0" shapeId="0" xr:uid="{00000000-0006-0000-0000-000019000000}">
      <text>
        <r>
          <rPr>
            <sz val="9"/>
            <rFont val="DejaVu Serif"/>
            <family val="1"/>
          </rPr>
          <t>Entrer (</t>
        </r>
        <r>
          <rPr>
            <b/>
            <sz val="9"/>
            <rFont val="DejaVu Serif"/>
            <family val="1"/>
          </rPr>
          <t>Ok ; N/D</t>
        </r>
        <r>
          <rPr>
            <sz val="9"/>
            <rFont val="DejaVu Serif"/>
            <family val="1"/>
          </rPr>
          <t>) pour permettre d'ajuster les moyens nautiques ;
Entrer éventuellement la puissance en case Observations</t>
        </r>
      </text>
    </comment>
    <comment ref="A30" authorId="0" shapeId="0" xr:uid="{00000000-0006-0000-0000-00001A000000}">
      <text>
        <r>
          <rPr>
            <sz val="9"/>
            <rFont val="DejaVu Serif"/>
            <family val="1"/>
          </rPr>
          <t>Entrer (</t>
        </r>
        <r>
          <rPr>
            <b/>
            <sz val="9"/>
            <rFont val="DejaVu Serif"/>
            <family val="1"/>
          </rPr>
          <t>Ok </t>
        </r>
        <r>
          <rPr>
            <sz val="9"/>
            <rFont val="DejaVu Serif"/>
            <family val="1"/>
          </rPr>
          <t xml:space="preserve">; </t>
        </r>
        <r>
          <rPr>
            <b/>
            <sz val="9"/>
            <rFont val="DejaVu Serif"/>
            <family val="1"/>
          </rPr>
          <t>N/D</t>
        </r>
        <r>
          <rPr>
            <sz val="9"/>
            <rFont val="DejaVu Serif"/>
            <family val="1"/>
          </rPr>
          <t>) pour permettre d'ajuster les moyens nautiques ;
Entrer éventuellement la puissance en case Observations</t>
        </r>
      </text>
    </comment>
    <comment ref="A31" authorId="0" shapeId="0" xr:uid="{00000000-0006-0000-0000-00001B000000}">
      <text>
        <r>
          <rPr>
            <sz val="9"/>
            <rFont val="DejaVu Serif"/>
            <family val="1"/>
          </rPr>
          <t>Toutes les précisions pour la manœuvre
dans la colonne correspondante
(Alt+Entrée pour aller à la ligne)(Excel)
(Ctrl+Entrée pour aller à la ligne)(LibreOffice)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521" authorId="0" shapeId="0" xr:uid="{00000000-0006-0000-0100-000001000000}">
      <text>
        <r>
          <rPr>
            <b/>
            <sz val="8"/>
            <color indexed="8"/>
            <rFont val="Tahoma"/>
            <family val="2"/>
          </rPr>
          <t>mettre à jour</t>
        </r>
      </text>
    </comment>
  </commentList>
</comments>
</file>

<file path=xl/sharedStrings.xml><?xml version="1.0" encoding="utf-8"?>
<sst xmlns="http://schemas.openxmlformats.org/spreadsheetml/2006/main" count="1170" uniqueCount="1133">
  <si>
    <t>COMMANDE d'OPERATION NAVIRE</t>
  </si>
  <si>
    <t xml:space="preserve">Les rubriques en gras sont obligatoires </t>
  </si>
  <si>
    <t>DESTINATAIRES</t>
  </si>
  <si>
    <t>:</t>
  </si>
  <si>
    <t>PILOTAGE</t>
  </si>
  <si>
    <t>X</t>
  </si>
  <si>
    <t>(Décocher si nécessaire)</t>
  </si>
  <si>
    <t>REMORQUAGE</t>
  </si>
  <si>
    <t>LAMANAGE</t>
  </si>
  <si>
    <t>COPIES</t>
  </si>
  <si>
    <t>CAPITAINERIE</t>
  </si>
  <si>
    <t>off-port@reunion.port.fr</t>
  </si>
  <si>
    <t>(Cocher si nécessaire)</t>
  </si>
  <si>
    <t>Service de SANTE</t>
  </si>
  <si>
    <t>Service PHYTOSANITAIRE</t>
  </si>
  <si>
    <t>NAVIRE</t>
  </si>
  <si>
    <t>N° I.M.O.</t>
  </si>
  <si>
    <t>Ligne</t>
  </si>
  <si>
    <t>Longueur</t>
  </si>
  <si>
    <t>Largeur</t>
  </si>
  <si>
    <t>CONSIGNATAIRE</t>
  </si>
  <si>
    <t>Capitaine</t>
  </si>
  <si>
    <t>Armateur / Affréteur</t>
  </si>
  <si>
    <t>Ech. L.C.P.</t>
  </si>
  <si>
    <t>Cadre réservé</t>
  </si>
  <si>
    <t xml:space="preserve">Date </t>
  </si>
  <si>
    <t xml:space="preserve">Heure </t>
  </si>
  <si>
    <t xml:space="preserve">Poste </t>
  </si>
  <si>
    <t>⇒</t>
  </si>
  <si>
    <t>Bord à quai demandé</t>
  </si>
  <si>
    <t>TD</t>
  </si>
  <si>
    <t>AR au Bollard / Marque</t>
  </si>
  <si>
    <t>BD</t>
  </si>
  <si>
    <t>Remorqeur(s) demandé(s)</t>
  </si>
  <si>
    <t>Vedette(s) demandée(s)</t>
  </si>
  <si>
    <t>T.E. Av annoncé</t>
  </si>
  <si>
    <t>T.E. Ar annoncé</t>
  </si>
  <si>
    <t>Tirant d'Air annoncé</t>
  </si>
  <si>
    <t>Propuls. Transvers. Av</t>
  </si>
  <si>
    <t>Propuls. Transvers. Ar</t>
  </si>
  <si>
    <t>Observations</t>
  </si>
  <si>
    <t>NOM</t>
  </si>
  <si>
    <t>N°OMI</t>
  </si>
  <si>
    <t>Société consignataire</t>
  </si>
  <si>
    <t>Code</t>
  </si>
  <si>
    <t>Poste</t>
  </si>
  <si>
    <t>Navire</t>
  </si>
  <si>
    <t>FinVal</t>
  </si>
  <si>
    <t>ADA S</t>
  </si>
  <si>
    <t>BASE NAVALE PDG</t>
  </si>
  <si>
    <t>NAT</t>
  </si>
  <si>
    <t>MAURITIUS TROCHETIA</t>
  </si>
  <si>
    <t>Jean-François LABAT</t>
  </si>
  <si>
    <t>ADARA</t>
  </si>
  <si>
    <t>BASE NAVALE PDG Cpte S.S.F.</t>
  </si>
  <si>
    <t>NATSF</t>
  </si>
  <si>
    <t>MAURITIUS PRIDE</t>
  </si>
  <si>
    <t>Laval LAM KAI LEUNG</t>
  </si>
  <si>
    <t>ADELINA</t>
  </si>
  <si>
    <t>CMA-CGM REUNION</t>
  </si>
  <si>
    <t>CMA</t>
  </si>
  <si>
    <t>Alain MOISE LEUNG</t>
  </si>
  <si>
    <t>ADITIYA</t>
  </si>
  <si>
    <t>COMPTOIR MARITIME</t>
  </si>
  <si>
    <t>COMP</t>
  </si>
  <si>
    <t>ADRIA ACE</t>
  </si>
  <si>
    <t>DELMAS REUNION</t>
  </si>
  <si>
    <t>DELM</t>
  </si>
  <si>
    <t>AGHIA SKEPI</t>
  </si>
  <si>
    <t>DM-SOI</t>
  </si>
  <si>
    <t>DRAM</t>
  </si>
  <si>
    <t>AGNES SCAN</t>
  </si>
  <si>
    <t>EURASIA SHIPPING AGENCY</t>
  </si>
  <si>
    <t>ERA</t>
  </si>
  <si>
    <t>CDM</t>
  </si>
  <si>
    <t>AHT KAMARINA</t>
  </si>
  <si>
    <t>G.M.C.</t>
  </si>
  <si>
    <t>GMC</t>
  </si>
  <si>
    <t>AIDA</t>
  </si>
  <si>
    <t>GEOTRANS</t>
  </si>
  <si>
    <t>GEOT</t>
  </si>
  <si>
    <t>AINAFTIS</t>
  </si>
  <si>
    <t>LA C.O.R.</t>
  </si>
  <si>
    <t>LACOR</t>
  </si>
  <si>
    <t>ALAED</t>
  </si>
  <si>
    <t>MAERSK France à La Réunion</t>
  </si>
  <si>
    <t>MAER</t>
  </si>
  <si>
    <t>ALBATROS</t>
  </si>
  <si>
    <t>MSC France SA</t>
  </si>
  <si>
    <t>MSCF</t>
  </si>
  <si>
    <t>5B</t>
  </si>
  <si>
    <t>ALBATROS (7304314)</t>
  </si>
  <si>
    <t>REUNION SERVICE MARITIME</t>
  </si>
  <si>
    <t>RSM</t>
  </si>
  <si>
    <t>5T</t>
  </si>
  <si>
    <t>ALBERT RICKMERS</t>
  </si>
  <si>
    <t>REUNION SHIPS' AGENCY</t>
  </si>
  <si>
    <t>RSA</t>
  </si>
  <si>
    <t>Dock</t>
  </si>
  <si>
    <t>ALBIUS</t>
  </si>
  <si>
    <t>S.A.M.P.</t>
  </si>
  <si>
    <t>SAMP</t>
  </si>
  <si>
    <t>ALEXANDER</t>
  </si>
  <si>
    <t>S.R.S.M.</t>
  </si>
  <si>
    <t>SRSM</t>
  </si>
  <si>
    <t>ALICE RICKMERS</t>
  </si>
  <si>
    <t>SAGA REUNION</t>
  </si>
  <si>
    <t>SAGA</t>
  </si>
  <si>
    <t>ALINA</t>
  </si>
  <si>
    <t>SAPMER S.A. Compte
ARM. REUNIONNAIS</t>
  </si>
  <si>
    <t>SAPRE</t>
  </si>
  <si>
    <t>ALPINE MEADOW</t>
  </si>
  <si>
    <t>SAPMER S.A. Compte
ARMAS PECHE</t>
  </si>
  <si>
    <t>SAPPE</t>
  </si>
  <si>
    <t>TS</t>
  </si>
  <si>
    <t>ALPINE MIA</t>
  </si>
  <si>
    <t>SAPMER S.A. Compte
PÊCHE LEGINE REUNION</t>
  </si>
  <si>
    <t>SAPPL</t>
  </si>
  <si>
    <t>DpN</t>
  </si>
  <si>
    <t>ALTAI</t>
  </si>
  <si>
    <t>SAPMER S.A.</t>
  </si>
  <si>
    <t>SAPM</t>
  </si>
  <si>
    <t>DpS</t>
  </si>
  <si>
    <t>ALTONIA</t>
  </si>
  <si>
    <t>SARPC</t>
  </si>
  <si>
    <t>SARP</t>
  </si>
  <si>
    <t>H</t>
  </si>
  <si>
    <t>AMADEA</t>
  </si>
  <si>
    <t>SAS COMATA</t>
  </si>
  <si>
    <t>COMA</t>
  </si>
  <si>
    <t>DPH</t>
  </si>
  <si>
    <t>AMALIA C</t>
  </si>
  <si>
    <t>SCOAM</t>
  </si>
  <si>
    <t>SCOA</t>
  </si>
  <si>
    <t>AmsN</t>
  </si>
  <si>
    <t>AMASIS</t>
  </si>
  <si>
    <t>SOCIETE GEORGES MICHEL</t>
  </si>
  <si>
    <t>SGM</t>
  </si>
  <si>
    <t>AmsM</t>
  </si>
  <si>
    <t>AMBER 2</t>
  </si>
  <si>
    <t>T.A.A.F.</t>
  </si>
  <si>
    <t>TAAF</t>
  </si>
  <si>
    <t>AmsS</t>
  </si>
  <si>
    <t>AMBER 2 + BARGE</t>
  </si>
  <si>
    <t>Croz</t>
  </si>
  <si>
    <t>AMETHYST ACE</t>
  </si>
  <si>
    <t>Sout</t>
  </si>
  <si>
    <t>AMSTERDAM</t>
  </si>
  <si>
    <t>StP</t>
  </si>
  <si>
    <t>AN PING</t>
  </si>
  <si>
    <t>ANASSA IOANNA</t>
  </si>
  <si>
    <t>ANASTASIA K</t>
  </si>
  <si>
    <t>ANETTE THERESA</t>
  </si>
  <si>
    <t>ANGLIA</t>
  </si>
  <si>
    <t>ANICHKOV BRIDGE</t>
  </si>
  <si>
    <t>ANNA S</t>
  </si>
  <si>
    <t>APOLLONIA</t>
  </si>
  <si>
    <t>AQUITANIA</t>
  </si>
  <si>
    <t>ARCADIA</t>
  </si>
  <si>
    <t>ARCTURUS</t>
  </si>
  <si>
    <t>ARK FORWARDER</t>
  </si>
  <si>
    <t>ARLEIGH BURKE</t>
  </si>
  <si>
    <t>ARNEBORG</t>
  </si>
  <si>
    <t>ARTEMIS</t>
  </si>
  <si>
    <t>AS CASTOR</t>
  </si>
  <si>
    <t>AS SAXONIA</t>
  </si>
  <si>
    <t>AS SCANDIA</t>
  </si>
  <si>
    <t>ASIA STAR</t>
  </si>
  <si>
    <t>ASIAN GRACE</t>
  </si>
  <si>
    <t>ASIAN SPIRIT</t>
  </si>
  <si>
    <t>ASIAN TRADER</t>
  </si>
  <si>
    <t>ASPHALT ALLIANCE</t>
  </si>
  <si>
    <t>ASPHALT VENTURE</t>
  </si>
  <si>
    <t>ASPIA</t>
  </si>
  <si>
    <t>ASTOR</t>
  </si>
  <si>
    <t>ASUKA 2</t>
  </si>
  <si>
    <t>ATHENA</t>
  </si>
  <si>
    <t>ATLANTIC ARROW</t>
  </si>
  <si>
    <t>ATLANTIC DREAM</t>
  </si>
  <si>
    <t>ATLANTIC STEAMER</t>
  </si>
  <si>
    <t>ATLANTIC TRADER (8314677)</t>
  </si>
  <si>
    <t>ATLANTIC TRADER (9123104)</t>
  </si>
  <si>
    <t>ATSANTSA</t>
  </si>
  <si>
    <t>AUGUSTE SCHULTE</t>
  </si>
  <si>
    <t>AURORA</t>
  </si>
  <si>
    <t>AUSTRAL</t>
  </si>
  <si>
    <t>AUSTRAL LEADER II</t>
  </si>
  <si>
    <t>AVEL VAD</t>
  </si>
  <si>
    <t>AYRTON 2</t>
  </si>
  <si>
    <t>AZALEA</t>
  </si>
  <si>
    <t>AZTEC MAIDEN</t>
  </si>
  <si>
    <t>BAHAMIAN EXPRESS</t>
  </si>
  <si>
    <t>BALMORAL</t>
  </si>
  <si>
    <t>BALTIC ACE</t>
  </si>
  <si>
    <t>BALTIC ISLAND</t>
  </si>
  <si>
    <t>BALTIC RANGER</t>
  </si>
  <si>
    <t>BALTIMORE</t>
  </si>
  <si>
    <t>BARBARICA</t>
  </si>
  <si>
    <t>BARGE1</t>
  </si>
  <si>
    <t>BARGE2</t>
  </si>
  <si>
    <t>BAVARIAN TRADER</t>
  </si>
  <si>
    <t>BBC EVEREST</t>
  </si>
  <si>
    <t>BEAUMONT</t>
  </si>
  <si>
    <t>BEAUTEMPS-BEAUPRE</t>
  </si>
  <si>
    <t>BELAIA</t>
  </si>
  <si>
    <t>BELLA</t>
  </si>
  <si>
    <t>BELLAVIA</t>
  </si>
  <si>
    <t>BELUGA CONSTELLATION</t>
  </si>
  <si>
    <t>BELUGA CONSTITUTION</t>
  </si>
  <si>
    <t>BELUGA FANFARE</t>
  </si>
  <si>
    <t>BELUGA FREQUENCY</t>
  </si>
  <si>
    <t>BELUGA RECOMMENDATION</t>
  </si>
  <si>
    <t>BERNICA</t>
  </si>
  <si>
    <t>BESS</t>
  </si>
  <si>
    <t>BLACK WATCH</t>
  </si>
  <si>
    <t>BLACKBIRD</t>
  </si>
  <si>
    <t>BLACKBIRD + BARGE</t>
  </si>
  <si>
    <t>BLUE DIAMOND</t>
  </si>
  <si>
    <t>BLUMARLIN</t>
  </si>
  <si>
    <t>BOGDAN</t>
  </si>
  <si>
    <t>BOHEME</t>
  </si>
  <si>
    <t>BOSTON</t>
  </si>
  <si>
    <t>BOSUN</t>
  </si>
  <si>
    <t>BOURBON ARCADIE</t>
  </si>
  <si>
    <t>BOURBON LIBERTY 207</t>
  </si>
  <si>
    <t>BOURBON LIBERTY 218</t>
  </si>
  <si>
    <t>BOURBON LIBERTY 223</t>
  </si>
  <si>
    <t>BOURBON LIBERTY 309</t>
  </si>
  <si>
    <t>BOURBON THERA</t>
  </si>
  <si>
    <t>BOX QUEEN</t>
  </si>
  <si>
    <t>BRAZILIAN CONFIDENCE</t>
  </si>
  <si>
    <t>BREMEN</t>
  </si>
  <si>
    <t>BRILLIANT</t>
  </si>
  <si>
    <t>BRILLIANT ACE</t>
  </si>
  <si>
    <t>BRO JUNO</t>
  </si>
  <si>
    <t>BROADGATE</t>
  </si>
  <si>
    <t>BROOKLYN</t>
  </si>
  <si>
    <t>BROWNSVILLE</t>
  </si>
  <si>
    <t>BUFFALO</t>
  </si>
  <si>
    <t>BULK COLOMBIA</t>
  </si>
  <si>
    <t>BULK ECUADOR</t>
  </si>
  <si>
    <t>BUNGA SEROJA DUA</t>
  </si>
  <si>
    <t>BUXCOAST</t>
  </si>
  <si>
    <t>BUXMASTER</t>
  </si>
  <si>
    <t>BUXSTAR</t>
  </si>
  <si>
    <t>BUXTAURUS</t>
  </si>
  <si>
    <t>BUZZARD</t>
  </si>
  <si>
    <t>BUZZARD + BARGE</t>
  </si>
  <si>
    <t>C HARMONY</t>
  </si>
  <si>
    <t>C. COLUMBUS</t>
  </si>
  <si>
    <t>CAP COLVILLE</t>
  </si>
  <si>
    <t>CAP HORN 1</t>
  </si>
  <si>
    <t>CAP SAINT VINCENT</t>
  </si>
  <si>
    <t>CAP SAINTE MARIE</t>
  </si>
  <si>
    <t>CAPE NORVIEGA</t>
  </si>
  <si>
    <t>CARMEN (9505027)</t>
  </si>
  <si>
    <t>CARNATION ACE</t>
  </si>
  <si>
    <t>CAROLA E</t>
  </si>
  <si>
    <t>CASTOR</t>
  </si>
  <si>
    <t>CATALINA</t>
  </si>
  <si>
    <t>CATTLEYA ACE</t>
  </si>
  <si>
    <t>CENTURY HOPE</t>
  </si>
  <si>
    <t>CHAMAREL</t>
  </si>
  <si>
    <t>CHAMPION SPIRIT</t>
  </si>
  <si>
    <t>CHANG HANG GUANG RONG</t>
  </si>
  <si>
    <t>CHANG HANG KAI TUO</t>
  </si>
  <si>
    <t>CHARLOTTE C. RICKMERS</t>
  </si>
  <si>
    <t>CHARLOTTE THERESA</t>
  </si>
  <si>
    <t>CHEMBULK NEW YORK</t>
  </si>
  <si>
    <t>CHRISTA RICKMERS</t>
  </si>
  <si>
    <t>CHRISTINE B</t>
  </si>
  <si>
    <t>CHUNG YONG 81</t>
  </si>
  <si>
    <t>CICLOPE</t>
  </si>
  <si>
    <t>CIELO DI GUANGZHOU</t>
  </si>
  <si>
    <t>CL HANSE GATE</t>
  </si>
  <si>
    <t>CLIPPER ODYSSEY</t>
  </si>
  <si>
    <t>CLOVER ACE</t>
  </si>
  <si>
    <t>CMA-CGM ACAJU</t>
  </si>
  <si>
    <t>CMA-CGM AFRICA FOUR</t>
  </si>
  <si>
    <t>CMA-CGM AFRICA ONE</t>
  </si>
  <si>
    <t>CMA-CGM AFRICA THREE</t>
  </si>
  <si>
    <t>CMA-CGM AFRICA TWO</t>
  </si>
  <si>
    <t>CMA-CGM ASTROLABE</t>
  </si>
  <si>
    <t>CMA-CGM AZTECA</t>
  </si>
  <si>
    <t>CMA-CGM AZURE</t>
  </si>
  <si>
    <t>CMA-CGM BAHIA</t>
  </si>
  <si>
    <t>CMA-CGM BEIRUT</t>
  </si>
  <si>
    <t>CMA-CGM BRASILIA</t>
  </si>
  <si>
    <t>CMA-CGM CAPELLA</t>
  </si>
  <si>
    <t>CMA-CGM LA TOUR</t>
  </si>
  <si>
    <t>CMA-CGM LAPIS</t>
  </si>
  <si>
    <t>CMA-CGM LEA</t>
  </si>
  <si>
    <t>CMA-CGM MAASAI</t>
  </si>
  <si>
    <t>CMA-CGM OKAPI</t>
  </si>
  <si>
    <t>CMA-CGM TURQUOISE</t>
  </si>
  <si>
    <t>CMB ARIANE</t>
  </si>
  <si>
    <t>COMMODORE</t>
  </si>
  <si>
    <t>CONSTANTIN S</t>
  </si>
  <si>
    <t>CONTI ASIA</t>
  </si>
  <si>
    <t>CONTI HONG KONG</t>
  </si>
  <si>
    <t>CONTI SHANGHAI</t>
  </si>
  <si>
    <t>CONTI SHARJAH</t>
  </si>
  <si>
    <t>CONVENT</t>
  </si>
  <si>
    <t>COPENSHIP AFRICA</t>
  </si>
  <si>
    <t>COPENSHIP EUROPE</t>
  </si>
  <si>
    <t>COREBEST OL</t>
  </si>
  <si>
    <t>COSMOS ACE</t>
  </si>
  <si>
    <t>COSTA ALLEGRA</t>
  </si>
  <si>
    <t>COSTA EUROPA</t>
  </si>
  <si>
    <t>COSTA NEO ROMANTICA</t>
  </si>
  <si>
    <t>COSTA NEORIVIERA</t>
  </si>
  <si>
    <t>COSTA NEOROMANTICA</t>
  </si>
  <si>
    <t>COURIER</t>
  </si>
  <si>
    <t>CPO NEW ZEALAND</t>
  </si>
  <si>
    <t>CRISTINA A</t>
  </si>
  <si>
    <t>CROIX DU SUD I</t>
  </si>
  <si>
    <t>CRYSTAL ISLAND</t>
  </si>
  <si>
    <t>CRYSTAL SERENITY</t>
  </si>
  <si>
    <t>CS CANDY</t>
  </si>
  <si>
    <t>CS SACHA</t>
  </si>
  <si>
    <t>CS SALINA</t>
  </si>
  <si>
    <t>CSAV CANTABRIAN</t>
  </si>
  <si>
    <t>CSAV LINGUE</t>
  </si>
  <si>
    <t>CSAV LUMACO</t>
  </si>
  <si>
    <t>CSL STEFANIE</t>
  </si>
  <si>
    <t>CYPRESS PASS</t>
  </si>
  <si>
    <t>DAL MADAGASCAR</t>
  </si>
  <si>
    <t>DAL MAURITIUS</t>
  </si>
  <si>
    <t>DALIOR</t>
  </si>
  <si>
    <t>DANIELA BOLTEN</t>
  </si>
  <si>
    <t>DARWIN</t>
  </si>
  <si>
    <t>DELMAS BRAZZAVILLE</t>
  </si>
  <si>
    <t>DELMAS KETA</t>
  </si>
  <si>
    <t>DELMAS LIBREVILLE</t>
  </si>
  <si>
    <t>DELMAS NACALA</t>
  </si>
  <si>
    <t>DELPHIN VOYAGER</t>
  </si>
  <si>
    <t>DEUTSCHLAND</t>
  </si>
  <si>
    <t>DIAMOND HARBOUR</t>
  </si>
  <si>
    <t>DISCOVERY</t>
  </si>
  <si>
    <t>DITTE THERESA</t>
  </si>
  <si>
    <t>DIXMUDE</t>
  </si>
  <si>
    <t>DN MILLET</t>
  </si>
  <si>
    <t>DOLOMIEU</t>
  </si>
  <si>
    <t>DON CARLOS</t>
  </si>
  <si>
    <t>DON PASQUALE</t>
  </si>
  <si>
    <t>DON QUIJOTE</t>
  </si>
  <si>
    <t>DR FRIDTJOF NANSEN</t>
  </si>
  <si>
    <t>DRENNEC</t>
  </si>
  <si>
    <t>E.R YANTIAN</t>
  </si>
  <si>
    <t>E.R. BILBAO</t>
  </si>
  <si>
    <t>E.R. BREMERHAVEN</t>
  </si>
  <si>
    <t>E.R. SWEDEN</t>
  </si>
  <si>
    <t>E.R. YANTIAN</t>
  </si>
  <si>
    <t>EAGLE MATSUYAMA</t>
  </si>
  <si>
    <t>EHOALA</t>
  </si>
  <si>
    <t>EL ZORRO</t>
  </si>
  <si>
    <t>ELBE TRADER</t>
  </si>
  <si>
    <t>ELEANNA</t>
  </si>
  <si>
    <t>ELENA</t>
  </si>
  <si>
    <t>ELISA DELMAS</t>
  </si>
  <si>
    <t>ELVEN</t>
  </si>
  <si>
    <t>EM CHIOS</t>
  </si>
  <si>
    <t>EM HYDRA</t>
  </si>
  <si>
    <t>EMERALD ACE</t>
  </si>
  <si>
    <t>EQUATOR HARMONY</t>
  </si>
  <si>
    <t>EQUINOX DAWN</t>
  </si>
  <si>
    <t>EQUINOX STAR</t>
  </si>
  <si>
    <t>ER DENMARK</t>
  </si>
  <si>
    <t>ER DURBAN</t>
  </si>
  <si>
    <t>ESM TRAVELLEER</t>
  </si>
  <si>
    <t>ESM TRAVELLER</t>
  </si>
  <si>
    <t>ESPERANZA</t>
  </si>
  <si>
    <t>ETERNAL ACE</t>
  </si>
  <si>
    <t>ETNA</t>
  </si>
  <si>
    <t>EUGENIA B</t>
  </si>
  <si>
    <t>EUPHONY ACE</t>
  </si>
  <si>
    <t>EUROPA</t>
  </si>
  <si>
    <t>EVER PRECIOUS</t>
  </si>
  <si>
    <t>EVER REGAL</t>
  </si>
  <si>
    <t>EVERHARD SCHULTE</t>
  </si>
  <si>
    <t>EVERTON</t>
  </si>
  <si>
    <t>EVITA K</t>
  </si>
  <si>
    <t>EXCELLENT ACE</t>
  </si>
  <si>
    <t>EXCELLENT PESCADORES</t>
  </si>
  <si>
    <t>EXPERIENCE</t>
  </si>
  <si>
    <t>EYLUL K</t>
  </si>
  <si>
    <t>FALCON TRAVELLER</t>
  </si>
  <si>
    <t>FALSHOEFT</t>
  </si>
  <si>
    <t>FAUST</t>
  </si>
  <si>
    <t>FAVORITE ACE</t>
  </si>
  <si>
    <t>FEDERAL</t>
  </si>
  <si>
    <t>FEDORA</t>
  </si>
  <si>
    <t>FELICITY ACE</t>
  </si>
  <si>
    <t>FIDUCIA</t>
  </si>
  <si>
    <t>FIGARO</t>
  </si>
  <si>
    <t>FLORA DELMAS</t>
  </si>
  <si>
    <t>FLOREAL</t>
  </si>
  <si>
    <t>FLORIA</t>
  </si>
  <si>
    <t>FRANCHE TERRE</t>
  </si>
  <si>
    <t>FREEDOM ACE</t>
  </si>
  <si>
    <t>FURNESS LONDON</t>
  </si>
  <si>
    <t>GALAXY ACE</t>
  </si>
  <si>
    <t>GANGA</t>
  </si>
  <si>
    <t>GANGES STAR</t>
  </si>
  <si>
    <t>GEMINI</t>
  </si>
  <si>
    <t>GENCO BOURGOGNE</t>
  </si>
  <si>
    <t>GENCO NORMANDY</t>
  </si>
  <si>
    <t>GENCO PYRENEES</t>
  </si>
  <si>
    <t>GENCON ARDENNES</t>
  </si>
  <si>
    <t>GENIUS STAR VIII</t>
  </si>
  <si>
    <t>GENIUS STAR XII</t>
  </si>
  <si>
    <t>GENUINE ACE</t>
  </si>
  <si>
    <t>GERMANIA</t>
  </si>
  <si>
    <t>GL PRIMERA</t>
  </si>
  <si>
    <t>GLENAN</t>
  </si>
  <si>
    <t>GLENDA MELODY</t>
  </si>
  <si>
    <t>GLORIOUS ACE</t>
  </si>
  <si>
    <t>GLORIOUS LEADER</t>
  </si>
  <si>
    <t>GLORY PACIFIC</t>
  </si>
  <si>
    <t>GRACIOUS ACE</t>
  </si>
  <si>
    <t>GRAND CHAMPION</t>
  </si>
  <si>
    <t>GRAND CHOICE</t>
  </si>
  <si>
    <t>GRAND COSMO</t>
  </si>
  <si>
    <t>GRAND DIAMOND</t>
  </si>
  <si>
    <t>GRAND DUKE</t>
  </si>
  <si>
    <t>GRAND HERO</t>
  </si>
  <si>
    <t>GRAND MARK</t>
  </si>
  <si>
    <t>GRAND MERCURY</t>
  </si>
  <si>
    <t>GRAND PACE</t>
  </si>
  <si>
    <t>GRAND PAVO</t>
  </si>
  <si>
    <t>GRAND PEARL</t>
  </si>
  <si>
    <t>GRAND PHOENIX</t>
  </si>
  <si>
    <t>GRAND PIONEER</t>
  </si>
  <si>
    <t>GRAND QUEST</t>
  </si>
  <si>
    <t>GRAND RACE</t>
  </si>
  <si>
    <t>GRAND RUBY</t>
  </si>
  <si>
    <t>GRAND SAPPHIRE</t>
  </si>
  <si>
    <t>GRAND VICTORY</t>
  </si>
  <si>
    <t>GREAT SWAN</t>
  </si>
  <si>
    <t>GSL AFRICA</t>
  </si>
  <si>
    <t>GUARDIAN</t>
  </si>
  <si>
    <t>GUILDO</t>
  </si>
  <si>
    <t>H FYN</t>
  </si>
  <si>
    <t>HAMBURG</t>
  </si>
  <si>
    <t>HAN HAI</t>
  </si>
  <si>
    <t>HANHAI</t>
  </si>
  <si>
    <t>HANSA AALESUND</t>
  </si>
  <si>
    <t>HANSA AFRICA</t>
  </si>
  <si>
    <t>HANSA ALTENBURG</t>
  </si>
  <si>
    <t>HANSA AUGSBURG</t>
  </si>
  <si>
    <t>HANSA AUGUSTENBURG</t>
  </si>
  <si>
    <t>HANSA LANGELAND</t>
  </si>
  <si>
    <t>HANSA NORDBURG</t>
  </si>
  <si>
    <t>HANSA OFFENBURG</t>
  </si>
  <si>
    <t>HANSA OLDENBURG</t>
  </si>
  <si>
    <t>HANSA PACIFIC</t>
  </si>
  <si>
    <t>HANSA PAPENBURG</t>
  </si>
  <si>
    <t>HANSA RAVENSBURG</t>
  </si>
  <si>
    <t>HANSA REGENSBURG</t>
  </si>
  <si>
    <t>HANSA STAVANGER</t>
  </si>
  <si>
    <t>HANSEATIC</t>
  </si>
  <si>
    <t>HAPPY RANGER</t>
  </si>
  <si>
    <t>HAREN</t>
  </si>
  <si>
    <t>HARMONY SW</t>
  </si>
  <si>
    <t>HEBRIDEAN SPIRIT</t>
  </si>
  <si>
    <t>HEINRICH HEINE</t>
  </si>
  <si>
    <t>HELLESPONT CHIEFTAIN</t>
  </si>
  <si>
    <t>HELVETIA</t>
  </si>
  <si>
    <t>HENRY RICKMERS</t>
  </si>
  <si>
    <t>HEROIC ACE</t>
  </si>
  <si>
    <t>HIGH CHALLENGE</t>
  </si>
  <si>
    <t>HIGH ENDEAVOUR</t>
  </si>
  <si>
    <t>HIGH FREEDOM</t>
  </si>
  <si>
    <t>HIGH PROSPERITY</t>
  </si>
  <si>
    <t>HIGH WIND</t>
  </si>
  <si>
    <t>HLL BALTIC</t>
  </si>
  <si>
    <t>HÖEGH AFRICA</t>
  </si>
  <si>
    <t>HÖEGH AMERICA</t>
  </si>
  <si>
    <t>HÖEGH AMSTERDAM</t>
  </si>
  <si>
    <t>HÖEGH ANTWERP</t>
  </si>
  <si>
    <t>HÖEGH ASIA</t>
  </si>
  <si>
    <t>HÖEGH BERLIN</t>
  </si>
  <si>
    <t>HÖEGH BRASILIA</t>
  </si>
  <si>
    <t>HÖEGH COPENHAGEN</t>
  </si>
  <si>
    <t>HÖEGH DETROIT</t>
  </si>
  <si>
    <t>HÖEGH DUBAI</t>
  </si>
  <si>
    <t>HÖEGH DURBAN</t>
  </si>
  <si>
    <t>HÖEGH KYOTO</t>
  </si>
  <si>
    <t>HÖEGH LONDON</t>
  </si>
  <si>
    <t>HÖEGH SEOUL</t>
  </si>
  <si>
    <t>HÖEGH SHANGHAÏ</t>
  </si>
  <si>
    <t>HÖEGH ST PETERSBURG</t>
  </si>
  <si>
    <t>HÖEGH TOKYO</t>
  </si>
  <si>
    <t>HÖEGH TRADER</t>
  </si>
  <si>
    <t>HÖEGH TRANSPORTER</t>
  </si>
  <si>
    <t>HÖEGH TREASURE</t>
  </si>
  <si>
    <t>HÖEGH TRIDENT</t>
  </si>
  <si>
    <t>HÖEGH TROOPER</t>
  </si>
  <si>
    <t>HOËGH TROOPER</t>
  </si>
  <si>
    <t>HÖEGH TROTTER</t>
  </si>
  <si>
    <t>HÖEGH TROVE</t>
  </si>
  <si>
    <t>HOHEBANK</t>
  </si>
  <si>
    <t>HONOUR</t>
  </si>
  <si>
    <t>HOPE</t>
  </si>
  <si>
    <t>HORIZON</t>
  </si>
  <si>
    <t>HS COLUMBIA</t>
  </si>
  <si>
    <t>HS DEBUSSY</t>
  </si>
  <si>
    <t>HS HAYDN</t>
  </si>
  <si>
    <t>HS HUMBOLDT</t>
  </si>
  <si>
    <t>HS LIVINGSTONE</t>
  </si>
  <si>
    <t>HS MOZART</t>
  </si>
  <si>
    <t>HS SCOTT</t>
  </si>
  <si>
    <t>HS WAGNER</t>
  </si>
  <si>
    <t>HSV-2 SWIFT</t>
  </si>
  <si>
    <t>HUDSON LEADER</t>
  </si>
  <si>
    <t>HUGLI SPIRIT</t>
  </si>
  <si>
    <t>ICGS SANGRAM</t>
  </si>
  <si>
    <t>ID TRADER</t>
  </si>
  <si>
    <t>IGARKA</t>
  </si>
  <si>
    <t>IJSSELDIJK</t>
  </si>
  <si>
    <t>ILE BOURBON</t>
  </si>
  <si>
    <t>ILE DE LA REUNION</t>
  </si>
  <si>
    <t>IMPALA</t>
  </si>
  <si>
    <t>INTEGRITY</t>
  </si>
  <si>
    <t>INVICTA</t>
  </si>
  <si>
    <t>IONIAN PRINCESS</t>
  </si>
  <si>
    <t>IRENES DREAM</t>
  </si>
  <si>
    <t>ISLAND SKY</t>
  </si>
  <si>
    <t>ISOLDE</t>
  </si>
  <si>
    <t>ITAMI</t>
  </si>
  <si>
    <t>IVS KANDA</t>
  </si>
  <si>
    <t>IVS ORCHARD</t>
  </si>
  <si>
    <t>IWAMI</t>
  </si>
  <si>
    <t>IYO</t>
  </si>
  <si>
    <t>JADE C</t>
  </si>
  <si>
    <t>JAMILA</t>
  </si>
  <si>
    <t>JANDAVID S</t>
  </si>
  <si>
    <t>JASMINE EXPRESS</t>
  </si>
  <si>
    <t>JIN FU</t>
  </si>
  <si>
    <t>JOHAN RICKMERS</t>
  </si>
  <si>
    <t>JPO DELPHINUS</t>
  </si>
  <si>
    <t>JS AMAZON</t>
  </si>
  <si>
    <t>JS BANDOL</t>
  </si>
  <si>
    <t>JS DANUBE</t>
  </si>
  <si>
    <t>JS GARONNE</t>
  </si>
  <si>
    <t>JS MEKONG</t>
  </si>
  <si>
    <t>JS MEUSE</t>
  </si>
  <si>
    <t>JS MISSISSIPPI</t>
  </si>
  <si>
    <t>JS MISSOURI</t>
  </si>
  <si>
    <t>JS NARMADA</t>
  </si>
  <si>
    <t>JS POMEROL</t>
  </si>
  <si>
    <t>JS RHIN</t>
  </si>
  <si>
    <t>JS RHONE</t>
  </si>
  <si>
    <t>JULA S</t>
  </si>
  <si>
    <t>JULIE DELMAS</t>
  </si>
  <si>
    <t>KAIJIN</t>
  </si>
  <si>
    <t>KALAMATA</t>
  </si>
  <si>
    <t>KAMARINA</t>
  </si>
  <si>
    <t>KAPADOKIA</t>
  </si>
  <si>
    <t>KAPITAN BOCHEK</t>
  </si>
  <si>
    <t>KAPITAN VAKULA</t>
  </si>
  <si>
    <t>KARIN RAMBOW</t>
  </si>
  <si>
    <t>KATHARINA</t>
  </si>
  <si>
    <t>KATHARINA S</t>
  </si>
  <si>
    <t>KEN GIANT</t>
  </si>
  <si>
    <t>KEN SIRIUS</t>
  </si>
  <si>
    <t>KIARA</t>
  </si>
  <si>
    <t>KNS HARAMBEE</t>
  </si>
  <si>
    <t>KOMODO</t>
  </si>
  <si>
    <t>KONSTANTINOS D</t>
  </si>
  <si>
    <t>KORALIA</t>
  </si>
  <si>
    <t>KOTA AKBAR</t>
  </si>
  <si>
    <t>KOTA ANGGERIK</t>
  </si>
  <si>
    <t>KOTA ANGGUN</t>
  </si>
  <si>
    <t>KOTA ARIF</t>
  </si>
  <si>
    <t>KOTA AZAM</t>
  </si>
  <si>
    <t>KOTA HAKIM</t>
  </si>
  <si>
    <t>KOTA HAPAS</t>
  </si>
  <si>
    <t>KOTA HARUM</t>
  </si>
  <si>
    <t>KOTA HIDAYAH</t>
  </si>
  <si>
    <t>KOTA HORMAT</t>
  </si>
  <si>
    <t>KOTA HYDAYAH</t>
  </si>
  <si>
    <t>KOTA JELITA</t>
  </si>
  <si>
    <t>KOTA MAJU</t>
  </si>
  <si>
    <t>KOTA MAWAR</t>
  </si>
  <si>
    <t>KOTA MEGAH</t>
  </si>
  <si>
    <t>KOTA MESRA</t>
  </si>
  <si>
    <t>KOTA MEWAH</t>
  </si>
  <si>
    <t>KOTA NABIL</t>
  </si>
  <si>
    <t>KOTA NAGA</t>
  </si>
  <si>
    <t>KOTA NALURI</t>
  </si>
  <si>
    <t>KOTA NANHAI</t>
  </si>
  <si>
    <t>KOTA NASRAT</t>
  </si>
  <si>
    <t>KOTA NAZAR</t>
  </si>
  <si>
    <t>KOTA NAZIM</t>
  </si>
  <si>
    <t>KOTA NEBULA</t>
  </si>
  <si>
    <t>KOTA NEKAD</t>
  </si>
  <si>
    <t>KOTA NELAYAN</t>
  </si>
  <si>
    <t>KOTA NILAM</t>
  </si>
  <si>
    <t>KOTA NIPAH</t>
  </si>
  <si>
    <t>KOTA WARUNA</t>
  </si>
  <si>
    <t>KOTA WIJAYA</t>
  </si>
  <si>
    <t>KOTA WISATA</t>
  </si>
  <si>
    <t>KUMANO</t>
  </si>
  <si>
    <t>KUMASI</t>
  </si>
  <si>
    <t>KUMAZ</t>
  </si>
  <si>
    <t>L ADROIT</t>
  </si>
  <si>
    <t>LA BOUDEUSE</t>
  </si>
  <si>
    <t>LA GRANDIERE</t>
  </si>
  <si>
    <t>LA RIEUSE</t>
  </si>
  <si>
    <t>LADY CORDELIA</t>
  </si>
  <si>
    <t>LADY OF LUCK</t>
  </si>
  <si>
    <t>LAKE DANY</t>
  </si>
  <si>
    <t>LAVENDER ACE</t>
  </si>
  <si>
    <t>LE MALIN</t>
  </si>
  <si>
    <t>LE SAINT ANDRE</t>
  </si>
  <si>
    <t>LETAVIA</t>
  </si>
  <si>
    <t>LILLY SCHULTE</t>
  </si>
  <si>
    <t>LINGSAR 08</t>
  </si>
  <si>
    <t>LISSY SCHULTE</t>
  </si>
  <si>
    <t>LOBIVIA</t>
  </si>
  <si>
    <t>LONDON TRADER</t>
  </si>
  <si>
    <t>LORD VISHNU</t>
  </si>
  <si>
    <t>LOTUS</t>
  </si>
  <si>
    <t>LOUISA BOLTEN</t>
  </si>
  <si>
    <t>LUCIJA</t>
  </si>
  <si>
    <t>LUDWIG SCHULTE</t>
  </si>
  <si>
    <t>LUMINOUS ACE</t>
  </si>
  <si>
    <t>MAERSK INNOSHIMA</t>
  </si>
  <si>
    <t>MAERSK INVERNESS</t>
  </si>
  <si>
    <t>MAERSK IZMIR</t>
  </si>
  <si>
    <t>MAERSK VILNIUS</t>
  </si>
  <si>
    <t>MAERSK VISBY</t>
  </si>
  <si>
    <t>MAERSK WAKAMATSU</t>
  </si>
  <si>
    <t>MAERSK WARSAW</t>
  </si>
  <si>
    <t>MAERSK WELLINGTON</t>
  </si>
  <si>
    <t>MAERSK WEYMOUTH</t>
  </si>
  <si>
    <t>MAERSK WIESBADEN</t>
  </si>
  <si>
    <t>MAERSK WILMINGTON</t>
  </si>
  <si>
    <t>MAERSK WINDHOEK</t>
  </si>
  <si>
    <t>MAERSK WOLGAST</t>
  </si>
  <si>
    <t>MAGIC</t>
  </si>
  <si>
    <t>MAHANADI SPIRIT</t>
  </si>
  <si>
    <t>MAIDO</t>
  </si>
  <si>
    <t>MAJOR</t>
  </si>
  <si>
    <t>MALACHIT</t>
  </si>
  <si>
    <t>MANA</t>
  </si>
  <si>
    <t>MANAPANY</t>
  </si>
  <si>
    <t>MANON</t>
  </si>
  <si>
    <t>MANX EAGLE</t>
  </si>
  <si>
    <t>MARCAMPANIA</t>
  </si>
  <si>
    <t>MARCHEROKEE</t>
  </si>
  <si>
    <t>MARE ARCTICUM</t>
  </si>
  <si>
    <t>MARE CARIBICUM</t>
  </si>
  <si>
    <t>MARE LYCIUM</t>
  </si>
  <si>
    <t>MARE PHOENICIUM</t>
  </si>
  <si>
    <t>MARGUERITE ACE</t>
  </si>
  <si>
    <t>MARIA L</t>
  </si>
  <si>
    <t>MARIE DELMAS</t>
  </si>
  <si>
    <t>MARIELLE BOLTEN</t>
  </si>
  <si>
    <t>MARINA</t>
  </si>
  <si>
    <t>MARINA  K</t>
  </si>
  <si>
    <t>MARION DUFRESNE</t>
  </si>
  <si>
    <t>MARK TWAIN</t>
  </si>
  <si>
    <t>MARKELLA</t>
  </si>
  <si>
    <t>MARTORELL</t>
  </si>
  <si>
    <t>MARYLAKI</t>
  </si>
  <si>
    <t>MASCAREIGNES III</t>
  </si>
  <si>
    <t>MAURTIUS TR</t>
  </si>
  <si>
    <t>MAXINE</t>
  </si>
  <si>
    <t>MCP ROTTERDAM</t>
  </si>
  <si>
    <t>MEDFRISIA</t>
  </si>
  <si>
    <t>MEKHANIK MOLDOVANOV</t>
  </si>
  <si>
    <t>MEKONG RIVER</t>
  </si>
  <si>
    <t>MEKONG SPIRIT</t>
  </si>
  <si>
    <t>MELINA</t>
  </si>
  <si>
    <t>MELODY</t>
  </si>
  <si>
    <t>MERCURY ACE</t>
  </si>
  <si>
    <t>MERCY WISDOM</t>
  </si>
  <si>
    <t>MERMAID ACE</t>
  </si>
  <si>
    <t>MESSIDOR</t>
  </si>
  <si>
    <t>MESSOLOGI</t>
  </si>
  <si>
    <t>METEOR</t>
  </si>
  <si>
    <t>MIGNON</t>
  </si>
  <si>
    <t>MIMOSA</t>
  </si>
  <si>
    <t>MINNA</t>
  </si>
  <si>
    <t>MIRACULOUS ACE</t>
  </si>
  <si>
    <t>MN CALAO</t>
  </si>
  <si>
    <t>MN ECLIPSE</t>
  </si>
  <si>
    <t>MN EIDER</t>
  </si>
  <si>
    <t>MN PELICAN</t>
  </si>
  <si>
    <t>MN TANGARA</t>
  </si>
  <si>
    <t>MOAWIN</t>
  </si>
  <si>
    <t>MOL ABILITY</t>
  </si>
  <si>
    <t>MOL ACCORD</t>
  </si>
  <si>
    <t>MOL ADVENTURE</t>
  </si>
  <si>
    <t>MOL BRAVERY</t>
  </si>
  <si>
    <t>MOL DREAM</t>
  </si>
  <si>
    <t>MOL HERITAGE</t>
  </si>
  <si>
    <t>MOL HONOR</t>
  </si>
  <si>
    <t>MOL NIGER</t>
  </si>
  <si>
    <t>MOL SEABREEZE</t>
  </si>
  <si>
    <t>MOL SERENITY</t>
  </si>
  <si>
    <t>MOL SILVER FERN</t>
  </si>
  <si>
    <t>MOL STABILITY</t>
  </si>
  <si>
    <t>MOL SUCCESS</t>
  </si>
  <si>
    <t>MOL SYMPHONY</t>
  </si>
  <si>
    <t>MOL UNIFIER</t>
  </si>
  <si>
    <t>MOL VOLTA</t>
  </si>
  <si>
    <t>MOL WISDOM</t>
  </si>
  <si>
    <t>MOLESON</t>
  </si>
  <si>
    <t>MORNING CALM</t>
  </si>
  <si>
    <t>MORNING CALYPSO</t>
  </si>
  <si>
    <t>MORNING CAROL</t>
  </si>
  <si>
    <t>MORNING CELLO</t>
  </si>
  <si>
    <t>MORNING CHAMPION</t>
  </si>
  <si>
    <t>MORNING CLAIRE</t>
  </si>
  <si>
    <t>MORNING CORNET</t>
  </si>
  <si>
    <t>MORNING MELODY</t>
  </si>
  <si>
    <t>MORNING NOBLE</t>
  </si>
  <si>
    <t>MOSEL ACE</t>
  </si>
  <si>
    <t>MSC ADRIATIC</t>
  </si>
  <si>
    <t>MSC ALEXA</t>
  </si>
  <si>
    <t>MSC ALYSSA</t>
  </si>
  <si>
    <t>MSC AMERICA</t>
  </si>
  <si>
    <t>MSC ANGELA</t>
  </si>
  <si>
    <t>MSC ANIELLO</t>
  </si>
  <si>
    <t>MSC ANTWERP</t>
  </si>
  <si>
    <t>MSC ANYA</t>
  </si>
  <si>
    <t>MSC ARUSHI R</t>
  </si>
  <si>
    <t>MSC ASTRID</t>
  </si>
  <si>
    <t>MSC AURORA</t>
  </si>
  <si>
    <t>MSC BANU</t>
  </si>
  <si>
    <t>MSC BASEL</t>
  </si>
  <si>
    <t>MSC BELLATRIX</t>
  </si>
  <si>
    <t>MSC BHAVYA</t>
  </si>
  <si>
    <t>MSC BORNEO</t>
  </si>
  <si>
    <t>MSC BOSTON</t>
  </si>
  <si>
    <t>MSC BRASILIA</t>
  </si>
  <si>
    <t>MSC BRIANNA</t>
  </si>
  <si>
    <t>MSC BRINDISI</t>
  </si>
  <si>
    <t>MSC CARINA</t>
  </si>
  <si>
    <t>MSC CAROLE</t>
  </si>
  <si>
    <t>MSC CATANIA</t>
  </si>
  <si>
    <t>MSC CHITRA</t>
  </si>
  <si>
    <t>MSC CHRISTINA</t>
  </si>
  <si>
    <t>MSC CLARA</t>
  </si>
  <si>
    <t>MSC CLAUDIA</t>
  </si>
  <si>
    <t>MSC CLEMENTINA</t>
  </si>
  <si>
    <t>MSC CURITIBA</t>
  </si>
  <si>
    <t>MSC DARWIN</t>
  </si>
  <si>
    <t>MSC DIDEM</t>
  </si>
  <si>
    <t>MSC DIEGO</t>
  </si>
  <si>
    <t>MSC DONATA</t>
  </si>
  <si>
    <t>MSC DRESDEN</t>
  </si>
  <si>
    <t>MSC DYMPHNA</t>
  </si>
  <si>
    <t>MSC ELOISE</t>
  </si>
  <si>
    <t>MSC ENGLAND</t>
  </si>
  <si>
    <t>MSC ERMINIA</t>
  </si>
  <si>
    <t>MSC EUGENIA</t>
  </si>
  <si>
    <t>MSC FINLAND</t>
  </si>
  <si>
    <t>MSC GABRIELLA</t>
  </si>
  <si>
    <t>MSC GENEVA</t>
  </si>
  <si>
    <t>MSC GINA</t>
  </si>
  <si>
    <t>MSC HAILEY</t>
  </si>
  <si>
    <t>MSC INGRID</t>
  </si>
  <si>
    <t>MSC JAPAN</t>
  </si>
  <si>
    <t>MSC JASMINE</t>
  </si>
  <si>
    <t>MSC JENNY</t>
  </si>
  <si>
    <t>MSC KATYAYNI</t>
  </si>
  <si>
    <t>MSC KERRY</t>
  </si>
  <si>
    <t>MSC KIRARI</t>
  </si>
  <si>
    <t>MSC KRITTIKA</t>
  </si>
  <si>
    <t>MSC LAURA</t>
  </si>
  <si>
    <t>MSC LEVINA</t>
  </si>
  <si>
    <t>MSC LONDON</t>
  </si>
  <si>
    <t>MSC LONGONI</t>
  </si>
  <si>
    <t>MSC LORETTA</t>
  </si>
  <si>
    <t>MSC LUGANO</t>
  </si>
  <si>
    <t>MSC MALAYSIA</t>
  </si>
  <si>
    <t>MSC MANDY</t>
  </si>
  <si>
    <t>MSC MARA</t>
  </si>
  <si>
    <t>MSC MARGARITA</t>
  </si>
  <si>
    <t>MSC MARTINA</t>
  </si>
  <si>
    <t>MSC MAUREEN</t>
  </si>
  <si>
    <t>MSC MAYA</t>
  </si>
  <si>
    <t>MSC MELODY</t>
  </si>
  <si>
    <t>MSC MESSINA</t>
  </si>
  <si>
    <t>MSC MONICA</t>
  </si>
  <si>
    <t>MSC MONTEREY</t>
  </si>
  <si>
    <t>MSC NATALIA</t>
  </si>
  <si>
    <t>MSC NEDERLAND</t>
  </si>
  <si>
    <t>MSC NERISSA</t>
  </si>
  <si>
    <t>MSC NILGUN</t>
  </si>
  <si>
    <t>MSC NOA</t>
  </si>
  <si>
    <t>MSC NORA</t>
  </si>
  <si>
    <t>MSC NURIA</t>
  </si>
  <si>
    <t>MSC OPERA</t>
  </si>
  <si>
    <t>MSC PARIS</t>
  </si>
  <si>
    <t>MSC PILAR</t>
  </si>
  <si>
    <t>MSC PRAGUE</t>
  </si>
  <si>
    <t>MSC RAFAELA</t>
  </si>
  <si>
    <t>MSC REGINA</t>
  </si>
  <si>
    <t>MSC SABRINA</t>
  </si>
  <si>
    <t>MSC SALERNO</t>
  </si>
  <si>
    <t>MSC SANDRA</t>
  </si>
  <si>
    <t>MSC SANTHYA</t>
  </si>
  <si>
    <t>MSC SAO PAULO</t>
  </si>
  <si>
    <t>MSC SARAH</t>
  </si>
  <si>
    <t>MSC SARDINIA</t>
  </si>
  <si>
    <t>MSC SCOTLAND</t>
  </si>
  <si>
    <t>MSC SENA</t>
  </si>
  <si>
    <t>MSC SHAULA</t>
  </si>
  <si>
    <t>MSC SHEILA</t>
  </si>
  <si>
    <t>MSC SINFONIA</t>
  </si>
  <si>
    <t>MSC SOPHIE</t>
  </si>
  <si>
    <t>MSC SUEZ</t>
  </si>
  <si>
    <t>MSC SUSANNA</t>
  </si>
  <si>
    <t>MSC TANZANIA</t>
  </si>
  <si>
    <t>MSC TASMANIA</t>
  </si>
  <si>
    <t>MSC TIA</t>
  </si>
  <si>
    <t>MSC TINA</t>
  </si>
  <si>
    <t>MSC UGANDA</t>
  </si>
  <si>
    <t>MSC ULSAN</t>
  </si>
  <si>
    <t>MSC VENEZUELA</t>
  </si>
  <si>
    <t>MSC VERONIQUE</t>
  </si>
  <si>
    <t>MSC VIDHI</t>
  </si>
  <si>
    <t>MSC VIENNA</t>
  </si>
  <si>
    <t>MYTILINI</t>
  </si>
  <si>
    <t>NALA DELMAS</t>
  </si>
  <si>
    <t>NATALIE SCHULTE</t>
  </si>
  <si>
    <t>NAUTICA</t>
  </si>
  <si>
    <t>NAVIOS HERAKLES</t>
  </si>
  <si>
    <t>NAXOS</t>
  </si>
  <si>
    <t>NEFELI</t>
  </si>
  <si>
    <t>NEW DYNAMIC</t>
  </si>
  <si>
    <t>NEWYORKER</t>
  </si>
  <si>
    <t>NIVOSE</t>
  </si>
  <si>
    <t>NOBLE SW</t>
  </si>
  <si>
    <t>NORD ANNAPOLIS</t>
  </si>
  <si>
    <t>NORD INDEPENDENCE</t>
  </si>
  <si>
    <t>NORD OBSERVER</t>
  </si>
  <si>
    <t>NORDANA MALEE</t>
  </si>
  <si>
    <t>NORDFALCON</t>
  </si>
  <si>
    <t>NORDIC SPIRIT</t>
  </si>
  <si>
    <t>NOROC</t>
  </si>
  <si>
    <t>NORTHERN DEPENDANT</t>
  </si>
  <si>
    <t>NORTHERN DIGNITY</t>
  </si>
  <si>
    <t>NORTHERN ENDEAVOUR</t>
  </si>
  <si>
    <t>NORTHERN FAITH</t>
  </si>
  <si>
    <t>NORTHERN FELICITY</t>
  </si>
  <si>
    <t>NORTHERN POWER</t>
  </si>
  <si>
    <t>OCEAN EMERALD</t>
  </si>
  <si>
    <t>OCEAN JUPITER</t>
  </si>
  <si>
    <t>OCEAN PRINCESS</t>
  </si>
  <si>
    <t>OCEAN ROYAL</t>
  </si>
  <si>
    <t>OCEAN SEDNA</t>
  </si>
  <si>
    <t>OCEAN TRADER</t>
  </si>
  <si>
    <t>OCEANIC VIKING</t>
  </si>
  <si>
    <t>OCTAVIA</t>
  </si>
  <si>
    <t>ONYX ACE</t>
  </si>
  <si>
    <t>OOSTERSCHELDE</t>
  </si>
  <si>
    <t>OPAL ACE</t>
  </si>
  <si>
    <t>ORCHID ACE</t>
  </si>
  <si>
    <t>ORCHID DRAGON</t>
  </si>
  <si>
    <t>ORIENTOR 2</t>
  </si>
  <si>
    <t>ORINOCO RIVER</t>
  </si>
  <si>
    <t>OS MARMARIS</t>
  </si>
  <si>
    <t>OSIRIS</t>
  </si>
  <si>
    <t>OTELLO</t>
  </si>
  <si>
    <t>PACIFIC DIAMOND</t>
  </si>
  <si>
    <t>PACIFIC FRIEND</t>
  </si>
  <si>
    <t>PACIFIC HERON</t>
  </si>
  <si>
    <t>PACIFIC OASIS</t>
  </si>
  <si>
    <t>PACIFIC SKIPPER</t>
  </si>
  <si>
    <t>PACIFIC TRADER</t>
  </si>
  <si>
    <t>PALLIETER</t>
  </si>
  <si>
    <t>PALMERTON</t>
  </si>
  <si>
    <t>PAN  BLESS</t>
  </si>
  <si>
    <t>PAN BLESS</t>
  </si>
  <si>
    <t>PARISIANA</t>
  </si>
  <si>
    <t>PARK RIVER</t>
  </si>
  <si>
    <t>PARTICI</t>
  </si>
  <si>
    <t>PATRIOT SW</t>
  </si>
  <si>
    <t>PAX PHOENIX</t>
  </si>
  <si>
    <t>PB KAITUNA + SEA TOW 60</t>
  </si>
  <si>
    <t>PB PEARL + SEA TOW 60</t>
  </si>
  <si>
    <t>PEARL K</t>
  </si>
  <si>
    <t>PEARL NADINE</t>
  </si>
  <si>
    <t>PEARL NAOMI</t>
  </si>
  <si>
    <t>PENGHU SW</t>
  </si>
  <si>
    <t>PERTH 1</t>
  </si>
  <si>
    <t>PLOVDIV</t>
  </si>
  <si>
    <t>PORGY</t>
  </si>
  <si>
    <t>PRAHA</t>
  </si>
  <si>
    <t>PRESTIGE ACE</t>
  </si>
  <si>
    <t>PRIMROSE ACE</t>
  </si>
  <si>
    <t>PRINCESS DAPHNE</t>
  </si>
  <si>
    <t>PROGRESS ACE</t>
  </si>
  <si>
    <t>PROSPER</t>
  </si>
  <si>
    <t>PROVIDENCE</t>
  </si>
  <si>
    <t>PUFFIN BULKER</t>
  </si>
  <si>
    <t>QUEEN SAPPHIRE</t>
  </si>
  <si>
    <t>REA</t>
  </si>
  <si>
    <t>RED DIAMOND</t>
  </si>
  <si>
    <t>REDWING</t>
  </si>
  <si>
    <t>REECON EMRE</t>
  </si>
  <si>
    <t>RHAPSODY</t>
  </si>
  <si>
    <t>RHL AURORA</t>
  </si>
  <si>
    <t>RHL FIDUCIA</t>
  </si>
  <si>
    <t>RICHARD RICKMERS</t>
  </si>
  <si>
    <t>ROLLDOCK SEA</t>
  </si>
  <si>
    <t>ROYAL PESCADORES</t>
  </si>
  <si>
    <t>RT AEGIR</t>
  </si>
  <si>
    <t>RUBIA</t>
  </si>
  <si>
    <t>RYUJIN</t>
  </si>
  <si>
    <t>SABRINA I</t>
  </si>
  <si>
    <t>SAFMARINE BANDAMA</t>
  </si>
  <si>
    <t>SAFMARINE CAMEROUN</t>
  </si>
  <si>
    <t>SAFMARINE CUNENE</t>
  </si>
  <si>
    <t>SAFMARINE KURAMO</t>
  </si>
  <si>
    <t>SAFMARINE NIMBA</t>
  </si>
  <si>
    <t>SAG BULK Canada</t>
  </si>
  <si>
    <t>SAGITTA</t>
  </si>
  <si>
    <t>SAN CRISTOBAL</t>
  </si>
  <si>
    <t>SANDERLING ACE</t>
  </si>
  <si>
    <t>SANNE</t>
  </si>
  <si>
    <t>SANTA BARBARA</t>
  </si>
  <si>
    <t>SANTA FEDERICA</t>
  </si>
  <si>
    <t>SANTA FELICITA</t>
  </si>
  <si>
    <t>SANTA FIORENZA</t>
  </si>
  <si>
    <t>SANTA ROSANNA</t>
  </si>
  <si>
    <t>SCT PERU</t>
  </si>
  <si>
    <t>SEA BOXER THREE</t>
  </si>
  <si>
    <t>SEA CLIPPER</t>
  </si>
  <si>
    <t>SEA GULF</t>
  </si>
  <si>
    <t>SEA VENTURE</t>
  </si>
  <si>
    <t>SEABOXER</t>
  </si>
  <si>
    <t>SEACLIPPER</t>
  </si>
  <si>
    <t>SEAN RICKMERS</t>
  </si>
  <si>
    <t>SEDNA IV</t>
  </si>
  <si>
    <t>SERENITY ACE</t>
  </si>
  <si>
    <t>SEVEN SEAS MARINER</t>
  </si>
  <si>
    <t>SEVENSEAS VOYAGER</t>
  </si>
  <si>
    <t>SFL EUROPA</t>
  </si>
  <si>
    <t>SHANGOR</t>
  </si>
  <si>
    <t>SILVAPLANA</t>
  </si>
  <si>
    <t>SILVER BAY</t>
  </si>
  <si>
    <t>SILVER WHISPER</t>
  </si>
  <si>
    <t>SILVER WIND</t>
  </si>
  <si>
    <t>SIMANO</t>
  </si>
  <si>
    <t>SINCERITY ACE</t>
  </si>
  <si>
    <t>SIR HENRY</t>
  </si>
  <si>
    <t>SIRENA</t>
  </si>
  <si>
    <t>SITEAM ANJA</t>
  </si>
  <si>
    <t>SITEAM JUPITER</t>
  </si>
  <si>
    <t>SITEAM NEPTUN</t>
  </si>
  <si>
    <t>SKATE IV</t>
  </si>
  <si>
    <t>SKYHIGH SW</t>
  </si>
  <si>
    <t>SLAVNIK</t>
  </si>
  <si>
    <t>SMIT MADURA</t>
  </si>
  <si>
    <t>SOLON</t>
  </si>
  <si>
    <t>SOMME</t>
  </si>
  <si>
    <t>SONGA DIAMOND</t>
  </si>
  <si>
    <t>SONGA EAGLE</t>
  </si>
  <si>
    <t>SOUTHERN CROSS</t>
  </si>
  <si>
    <t>SPIRIT OF ADVENTURE</t>
  </si>
  <si>
    <t>STADT AACHEN</t>
  </si>
  <si>
    <t>STADT DRESDEN</t>
  </si>
  <si>
    <t>STADT SEVILLA</t>
  </si>
  <si>
    <t>STAR EPSILON</t>
  </si>
  <si>
    <t>STARTRAMP</t>
  </si>
  <si>
    <t>STELLA ELTANIN</t>
  </si>
  <si>
    <t>SUN PRINCESS</t>
  </si>
  <si>
    <t>SUNLIGHT ACE</t>
  </si>
  <si>
    <t>SUNMAN</t>
  </si>
  <si>
    <t>SUNNY PESCADORES</t>
  </si>
  <si>
    <t>SUNRISE ACE</t>
  </si>
  <si>
    <t>SUNSHINE ACE</t>
  </si>
  <si>
    <t>SUPER LEAGUE</t>
  </si>
  <si>
    <t>SWALLOW ACE</t>
  </si>
  <si>
    <t>SWIFT ACE</t>
  </si>
  <si>
    <t>TABOR</t>
  </si>
  <si>
    <t>TAIPAN</t>
  </si>
  <si>
    <t>TAMARIN</t>
  </si>
  <si>
    <t>TANCRED</t>
  </si>
  <si>
    <t>TASCO 1</t>
  </si>
  <si>
    <t>TASCO ANAN</t>
  </si>
  <si>
    <t>TELIRI</t>
  </si>
  <si>
    <t>TEN YU MARU</t>
  </si>
  <si>
    <t>TERRA BONA</t>
  </si>
  <si>
    <t>TERRA LUMINA</t>
  </si>
  <si>
    <t>THAI BRIGHT</t>
  </si>
  <si>
    <t>THE WORLD</t>
  </si>
  <si>
    <t>THERMIDOR</t>
  </si>
  <si>
    <t>THETIS</t>
  </si>
  <si>
    <t>THOR GITTA</t>
  </si>
  <si>
    <t>THORCO AMBITION</t>
  </si>
  <si>
    <t>THORCO AURORA</t>
  </si>
  <si>
    <t>THORCO LEGACY</t>
  </si>
  <si>
    <t>THORCO TRIUMPH</t>
  </si>
  <si>
    <t>THORSTREAM</t>
  </si>
  <si>
    <t>TIGER</t>
  </si>
  <si>
    <t>TIGRIS</t>
  </si>
  <si>
    <t>TOLEDO</t>
  </si>
  <si>
    <t>TOMAR</t>
  </si>
  <si>
    <t>TOMBARRA</t>
  </si>
  <si>
    <t>TONNERRE</t>
  </si>
  <si>
    <t>TOPEKA</t>
  </si>
  <si>
    <t>TOREADOR</t>
  </si>
  <si>
    <t>TORINO</t>
  </si>
  <si>
    <t>TORM FREYA</t>
  </si>
  <si>
    <t>TORONTO</t>
  </si>
  <si>
    <t>TORRE GIULA</t>
  </si>
  <si>
    <t>TORRE GIULIA</t>
  </si>
  <si>
    <t>TORRENS</t>
  </si>
  <si>
    <t>TORTUGAS</t>
  </si>
  <si>
    <t>TOSCANA</t>
  </si>
  <si>
    <t>TRAVE TRADER</t>
  </si>
  <si>
    <t>TREVIGNON</t>
  </si>
  <si>
    <t>TRITON ACE</t>
  </si>
  <si>
    <t>TRIUMPH ACE</t>
  </si>
  <si>
    <t>TROYBURG</t>
  </si>
  <si>
    <t>TUGELA</t>
  </si>
  <si>
    <t>TUGEN</t>
  </si>
  <si>
    <t>TULANE</t>
  </si>
  <si>
    <t>TURANDOT</t>
  </si>
  <si>
    <t>UAFL EXPRESS</t>
  </si>
  <si>
    <t>UAFL MAURITIUS</t>
  </si>
  <si>
    <t>UAFL ZANZIBAR</t>
  </si>
  <si>
    <t>UBC CHILE</t>
  </si>
  <si>
    <t>UBC CYPRUS</t>
  </si>
  <si>
    <t>UBC LEMESSOS</t>
  </si>
  <si>
    <t>UNDINE</t>
  </si>
  <si>
    <t>UNIQUE EXPLORER</t>
  </si>
  <si>
    <t>UNIVERSAL AMSTERDAM</t>
  </si>
  <si>
    <t>USS NICHOLAS</t>
  </si>
  <si>
    <t>UTE OLTMANN</t>
  </si>
  <si>
    <t>UTOPIA ACE</t>
  </si>
  <si>
    <t>VENTA</t>
  </si>
  <si>
    <t>VENTURE SW</t>
  </si>
  <si>
    <t>VIENNA WOOD N</t>
  </si>
  <si>
    <t>VIJIT</t>
  </si>
  <si>
    <t>VILLE D AQUARIUS</t>
  </si>
  <si>
    <t>VILLE D ORION</t>
  </si>
  <si>
    <t>VOILIER EUROPA</t>
  </si>
  <si>
    <t>VSC TRITON</t>
  </si>
  <si>
    <t>WEHR ALTONA</t>
  </si>
  <si>
    <t>WEHR BILLE</t>
  </si>
  <si>
    <t>WEHR BLANKENESE</t>
  </si>
  <si>
    <t>WEHR RISSEN</t>
  </si>
  <si>
    <t>WESTERHEVER</t>
  </si>
  <si>
    <t>WESTERLAND</t>
  </si>
  <si>
    <t>WESTERN ISLAND</t>
  </si>
  <si>
    <t>WIDUKIND</t>
  </si>
  <si>
    <t>WILLI RICKMERS</t>
  </si>
  <si>
    <t>WILLIAM</t>
  </si>
  <si>
    <t>WRESTLER</t>
  </si>
  <si>
    <t>YASA PEMBE</t>
  </si>
  <si>
    <t>YOMA 6</t>
  </si>
  <si>
    <t>YORK</t>
  </si>
  <si>
    <t>ZAGORA</t>
  </si>
  <si>
    <t>N° Cde</t>
  </si>
  <si>
    <t>Dte Cde</t>
  </si>
  <si>
    <t>Hre Cde</t>
  </si>
  <si>
    <t>NAV</t>
  </si>
  <si>
    <t>CONS</t>
  </si>
  <si>
    <t>ARM</t>
  </si>
  <si>
    <t>OP</t>
  </si>
  <si>
    <t>Dte OP</t>
  </si>
  <si>
    <t>Hre OP</t>
  </si>
  <si>
    <t>BàQ</t>
  </si>
  <si>
    <t>Bld</t>
  </si>
  <si>
    <t>Remorqueur</t>
  </si>
  <si>
    <t>Vedette</t>
  </si>
  <si>
    <t>T AV</t>
  </si>
  <si>
    <t>T AR</t>
  </si>
  <si>
    <t>T Air</t>
  </si>
  <si>
    <t>Prop</t>
  </si>
  <si>
    <t>Prop AR</t>
  </si>
  <si>
    <t>Remarque</t>
  </si>
  <si>
    <t>LEON THEVENIN</t>
  </si>
  <si>
    <t>BBC VERMONT</t>
  </si>
  <si>
    <t>DELTUVA</t>
  </si>
  <si>
    <t>THORCO GALAXY</t>
  </si>
  <si>
    <t>MURORAN</t>
  </si>
  <si>
    <t>LITA</t>
  </si>
  <si>
    <t>ULTRA AFRICA</t>
  </si>
  <si>
    <t>ULTRA EUROPE</t>
  </si>
  <si>
    <t>GENIUS STAR VII</t>
  </si>
  <si>
    <t>SIRAYA WISDOM</t>
  </si>
  <si>
    <t>LIBERTA</t>
  </si>
  <si>
    <t>ATLANTIC ZEUS</t>
  </si>
  <si>
    <t>DIANA</t>
  </si>
  <si>
    <t>HOANYA WISDOM</t>
  </si>
  <si>
    <t>THORCO AFRICA</t>
  </si>
  <si>
    <t>LA CURIEUSE</t>
  </si>
  <si>
    <t>MERMAID STAR</t>
  </si>
  <si>
    <t>ULTRA GALAXY</t>
  </si>
  <si>
    <t>FLORETGRACHT</t>
  </si>
  <si>
    <t>NEPTUNE CROWN</t>
  </si>
  <si>
    <t>MARIA CARLA</t>
  </si>
  <si>
    <t>ULTRA CAPE TOWN</t>
  </si>
  <si>
    <t>THORCO LUNA</t>
  </si>
  <si>
    <t>TRANSWIND</t>
  </si>
  <si>
    <t>TIMU</t>
  </si>
  <si>
    <t>THORCO LOGOS</t>
  </si>
  <si>
    <t>GASLOG WARSAW</t>
  </si>
  <si>
    <t>CYMONA STAR</t>
  </si>
  <si>
    <t>CHIOS TRINITY</t>
  </si>
  <si>
    <t>WILL WATCH</t>
  </si>
  <si>
    <t>NIKKO MARU 1</t>
  </si>
  <si>
    <t>JOHANNA</t>
  </si>
  <si>
    <t>CLARA</t>
  </si>
  <si>
    <t>GASLOG HONG KONG</t>
  </si>
  <si>
    <t>CYMONA IRON</t>
  </si>
  <si>
    <t>JUTTA</t>
  </si>
  <si>
    <t>GASLOG SANTIAGO</t>
  </si>
  <si>
    <t>x</t>
  </si>
  <si>
    <t>Irlamanage.commande@boluda.fr</t>
  </si>
  <si>
    <t>operations@sppmr.re</t>
  </si>
  <si>
    <t>NEW BRIDGE</t>
  </si>
  <si>
    <t>JANESIA ASPHALT V</t>
  </si>
  <si>
    <t>SLOMAN DISCHARGER</t>
  </si>
  <si>
    <t>BILLESBORG</t>
  </si>
  <si>
    <t>FAIRWIND LEGION</t>
  </si>
  <si>
    <t>UNISCOUT</t>
  </si>
  <si>
    <t>N/D</t>
  </si>
  <si>
    <t>ATAYAL BRAVE</t>
  </si>
  <si>
    <t>ATAYAL STAR</t>
  </si>
  <si>
    <t>ATAYAL BRAVE SA</t>
  </si>
  <si>
    <t>SORTIE</t>
  </si>
  <si>
    <t>Service coupée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</si>
</sst>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VRAI&quot;;&quot;VRAI&quot;;&quot;FAUX&quot;"/>
    <numFmt numFmtId="165" formatCode="#,###"/>
    <numFmt numFmtId="166" formatCode="0.0"/>
    <numFmt numFmtId="167" formatCode="dd\-mm\-yyyy"/>
    <numFmt numFmtId="168" formatCode="0000"/>
    <numFmt numFmtId="169" formatCode="#"/>
    <numFmt numFmtId="170" formatCode="dd/mm/yy"/>
  </numFmts>
  <fonts count="19" x14ac:knownFonts="1">
    <font>
      <sz val="10.5"/>
      <name val="DejaVu Serif"/>
      <family val="1"/>
    </font>
    <font>
      <sz val="10.5"/>
      <color indexed="26"/>
      <name val="DejaVu Serif"/>
      <family val="1"/>
    </font>
    <font>
      <sz val="10"/>
      <name val="DejaVu Serif"/>
      <family val="1"/>
    </font>
    <font>
      <sz val="22"/>
      <name val="DejaVu Serif"/>
      <family val="1"/>
    </font>
    <font>
      <b/>
      <i/>
      <sz val="16"/>
      <name val="DejaVu Serif"/>
      <family val="1"/>
    </font>
    <font>
      <sz val="16"/>
      <name val="DejaVu Serif"/>
      <family val="1"/>
    </font>
    <font>
      <sz val="8"/>
      <name val="DejaVu Serif"/>
      <family val="1"/>
    </font>
    <font>
      <b/>
      <sz val="10.5"/>
      <name val="DejaVu Serif"/>
      <family val="1"/>
    </font>
    <font>
      <i/>
      <sz val="8"/>
      <name val="DejaVu Serif"/>
      <family val="1"/>
    </font>
    <font>
      <b/>
      <sz val="10"/>
      <name val="DejaVu Serif"/>
      <family val="1"/>
    </font>
    <font>
      <sz val="9"/>
      <name val="DejaVu Serif"/>
      <family val="1"/>
    </font>
    <font>
      <i/>
      <sz val="10.5"/>
      <name val="DejaVu Serif"/>
      <family val="1"/>
    </font>
    <font>
      <sz val="22"/>
      <color indexed="8"/>
      <name val="DejaVu Serif"/>
      <family val="1"/>
    </font>
    <font>
      <sz val="10.5"/>
      <color indexed="8"/>
      <name val="DejaVu Serif"/>
      <family val="1"/>
    </font>
    <font>
      <sz val="13"/>
      <name val="DejaVu Serif"/>
      <family val="1"/>
    </font>
    <font>
      <b/>
      <sz val="9"/>
      <name val="DejaVu Serif"/>
      <family val="1"/>
    </font>
    <font>
      <b/>
      <sz val="8"/>
      <color indexed="8"/>
      <name val="Tahoma"/>
      <family val="2"/>
    </font>
    <font>
      <u/>
      <sz val="10.5"/>
      <color theme="10"/>
      <name val="DejaVu Serif"/>
      <family val="1"/>
    </font>
    <font>
      <b/>
      <sz val="10.5"/>
      <color rgb="FFFF0000"/>
      <name val="DejaVu Serif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 diagonalUp="1" diagonalDown="1">
      <left/>
      <right/>
      <top/>
      <bottom/>
      <diagonal style="thin">
        <color indexed="8"/>
      </diagonal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7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top"/>
    </xf>
    <xf numFmtId="0" fontId="6" fillId="0" borderId="2" xfId="0" applyFont="1" applyBorder="1" applyAlignment="1" applyProtection="1">
      <alignment horizontal="left"/>
      <protection hidden="1"/>
    </xf>
    <xf numFmtId="0" fontId="6" fillId="0" borderId="3" xfId="0" applyFont="1" applyBorder="1" applyProtection="1">
      <protection hidden="1"/>
    </xf>
    <xf numFmtId="0" fontId="7" fillId="0" borderId="4" xfId="0" applyFont="1" applyBorder="1" applyAlignment="1" applyProtection="1">
      <alignment horizontal="center"/>
      <protection locked="0" hidden="1"/>
    </xf>
    <xf numFmtId="0" fontId="6" fillId="0" borderId="0" xfId="0" applyFont="1"/>
    <xf numFmtId="0" fontId="8" fillId="0" borderId="5" xfId="0" applyFont="1" applyBorder="1" applyAlignment="1" applyProtection="1">
      <alignment horizontal="center"/>
      <protection hidden="1"/>
    </xf>
    <xf numFmtId="0" fontId="6" fillId="0" borderId="6" xfId="0" applyFont="1" applyBorder="1" applyProtection="1">
      <protection hidden="1"/>
    </xf>
    <xf numFmtId="0" fontId="6" fillId="0" borderId="7" xfId="0" applyFont="1" applyBorder="1" applyProtection="1">
      <protection hidden="1"/>
    </xf>
    <xf numFmtId="0" fontId="6" fillId="0" borderId="8" xfId="0" applyFont="1" applyBorder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7" fillId="0" borderId="9" xfId="0" applyFont="1" applyBorder="1" applyAlignment="1" applyProtection="1">
      <alignment horizontal="center"/>
      <protection locked="0" hidden="1"/>
    </xf>
    <xf numFmtId="0" fontId="0" fillId="0" borderId="0" xfId="0" applyProtection="1">
      <protection hidden="1"/>
    </xf>
    <xf numFmtId="0" fontId="0" fillId="0" borderId="9" xfId="0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center" vertical="center"/>
      <protection hidden="1"/>
    </xf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169" fontId="7" fillId="0" borderId="9" xfId="0" applyNumberFormat="1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hidden="1"/>
    </xf>
    <xf numFmtId="169" fontId="0" fillId="0" borderId="9" xfId="0" applyNumberFormat="1" applyBorder="1" applyAlignment="1" applyProtection="1">
      <alignment horizontal="center"/>
      <protection locked="0" hidden="1"/>
    </xf>
    <xf numFmtId="169" fontId="0" fillId="0" borderId="10" xfId="0" applyNumberForma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166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3" borderId="0" xfId="0" applyFont="1" applyFill="1" applyAlignment="1">
      <alignment horizontal="center"/>
    </xf>
    <xf numFmtId="166" fontId="7" fillId="3" borderId="0" xfId="0" applyNumberFormat="1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1" xfId="0" applyFill="1" applyBorder="1"/>
    <xf numFmtId="170" fontId="0" fillId="0" borderId="0" xfId="0" applyNumberFormat="1" applyAlignment="1">
      <alignment horizontal="center"/>
    </xf>
    <xf numFmtId="0" fontId="0" fillId="4" borderId="11" xfId="0" applyFill="1" applyBorder="1" applyAlignment="1">
      <alignment wrapText="1"/>
    </xf>
    <xf numFmtId="170" fontId="0" fillId="0" borderId="0" xfId="0" applyNumberFormat="1"/>
    <xf numFmtId="20" fontId="0" fillId="0" borderId="0" xfId="0" applyNumberFormat="1"/>
    <xf numFmtId="169" fontId="0" fillId="0" borderId="0" xfId="0" applyNumberFormat="1"/>
    <xf numFmtId="0" fontId="7" fillId="0" borderId="2" xfId="0" applyFont="1" applyBorder="1" applyAlignment="1" applyProtection="1">
      <alignment horizontal="center"/>
      <protection hidden="1"/>
    </xf>
    <xf numFmtId="170" fontId="7" fillId="0" borderId="12" xfId="0" applyNumberFormat="1" applyFont="1" applyBorder="1" applyAlignment="1" applyProtection="1">
      <alignment horizontal="center"/>
      <protection hidden="1"/>
    </xf>
    <xf numFmtId="20" fontId="7" fillId="0" borderId="12" xfId="0" applyNumberFormat="1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center"/>
      <protection hidden="1"/>
    </xf>
    <xf numFmtId="169" fontId="7" fillId="0" borderId="12" xfId="0" applyNumberFormat="1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170" fontId="0" fillId="0" borderId="0" xfId="0" applyNumberFormat="1" applyAlignment="1" applyProtection="1">
      <alignment horizontal="center"/>
      <protection hidden="1"/>
    </xf>
    <xf numFmtId="20" fontId="0" fillId="0" borderId="0" xfId="0" applyNumberFormat="1" applyAlignment="1" applyProtection="1">
      <alignment horizontal="center"/>
      <protection hidden="1"/>
    </xf>
    <xf numFmtId="169" fontId="0" fillId="0" borderId="0" xfId="0" applyNumberFormat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20" fontId="0" fillId="0" borderId="6" xfId="0" applyNumberForma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170" fontId="0" fillId="0" borderId="9" xfId="0" applyNumberFormat="1" applyBorder="1" applyAlignment="1" applyProtection="1">
      <alignment horizontal="center"/>
      <protection hidden="1"/>
    </xf>
    <xf numFmtId="20" fontId="0" fillId="0" borderId="9" xfId="0" applyNumberForma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169" fontId="0" fillId="0" borderId="9" xfId="0" applyNumberFormat="1" applyBorder="1" applyAlignment="1" applyProtection="1">
      <alignment horizontal="center"/>
      <protection hidden="1"/>
    </xf>
    <xf numFmtId="169" fontId="0" fillId="0" borderId="8" xfId="0" applyNumberFormat="1" applyBorder="1" applyAlignment="1" applyProtection="1">
      <alignment horizontal="center"/>
      <protection hidden="1"/>
    </xf>
    <xf numFmtId="0" fontId="7" fillId="0" borderId="9" xfId="0" applyFont="1" applyBorder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 vertical="center" wrapText="1"/>
      <protection locked="0" hidden="1"/>
    </xf>
    <xf numFmtId="166" fontId="7" fillId="0" borderId="9" xfId="0" applyNumberFormat="1" applyFont="1" applyBorder="1" applyAlignment="1" applyProtection="1">
      <alignment horizontal="center"/>
      <protection locked="0" hidden="1"/>
    </xf>
    <xf numFmtId="2" fontId="7" fillId="0" borderId="9" xfId="0" applyNumberFormat="1" applyFont="1" applyBorder="1" applyAlignment="1" applyProtection="1">
      <alignment horizontal="center"/>
      <protection locked="0" hidden="1"/>
    </xf>
    <xf numFmtId="0" fontId="14" fillId="0" borderId="9" xfId="0" applyFont="1" applyBorder="1" applyAlignment="1" applyProtection="1">
      <alignment horizontal="center"/>
      <protection locked="0" hidden="1"/>
    </xf>
    <xf numFmtId="0" fontId="0" fillId="0" borderId="9" xfId="0" applyBorder="1" applyAlignment="1" applyProtection="1">
      <alignment horizontal="center" vertical="center"/>
      <protection locked="0" hidden="1"/>
    </xf>
    <xf numFmtId="168" fontId="7" fillId="0" borderId="4" xfId="0" applyNumberFormat="1" applyFont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167" fontId="7" fillId="0" borderId="9" xfId="0" applyNumberFormat="1" applyFont="1" applyBorder="1" applyAlignment="1" applyProtection="1">
      <alignment horizontal="center"/>
      <protection locked="0" hidden="1"/>
    </xf>
    <xf numFmtId="20" fontId="7" fillId="0" borderId="9" xfId="0" applyNumberFormat="1" applyFont="1" applyBorder="1" applyAlignment="1" applyProtection="1">
      <alignment horizontal="center"/>
      <protection locked="0" hidden="1"/>
    </xf>
    <xf numFmtId="0" fontId="2" fillId="0" borderId="9" xfId="0" applyFont="1" applyBorder="1" applyAlignment="1" applyProtection="1">
      <alignment horizontal="center" vertical="center" wrapText="1"/>
      <protection locked="0" hidden="1"/>
    </xf>
    <xf numFmtId="0" fontId="0" fillId="0" borderId="0" xfId="0" applyProtection="1">
      <protection hidden="1"/>
    </xf>
    <xf numFmtId="167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167" fontId="7" fillId="0" borderId="4" xfId="0" applyNumberFormat="1" applyFont="1" applyBorder="1" applyAlignment="1" applyProtection="1">
      <alignment horizontal="center" vertical="center"/>
      <protection locked="0" hidden="1"/>
    </xf>
    <xf numFmtId="20" fontId="7" fillId="0" borderId="4" xfId="0" applyNumberFormat="1" applyFont="1" applyBorder="1" applyAlignment="1" applyProtection="1">
      <alignment horizontal="center" vertical="center"/>
      <protection locked="0" hidden="1"/>
    </xf>
    <xf numFmtId="0" fontId="7" fillId="0" borderId="0" xfId="0" applyFont="1" applyProtection="1">
      <protection hidden="1"/>
    </xf>
    <xf numFmtId="0" fontId="9" fillId="0" borderId="9" xfId="0" applyFont="1" applyBorder="1" applyAlignment="1" applyProtection="1">
      <alignment horizontal="center" wrapText="1"/>
      <protection locked="0" hidden="1"/>
    </xf>
    <xf numFmtId="0" fontId="10" fillId="0" borderId="9" xfId="0" applyFont="1" applyBorder="1" applyAlignment="1" applyProtection="1">
      <alignment horizontal="center" wrapText="1"/>
      <protection locked="0"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65" fontId="7" fillId="0" borderId="9" xfId="0" applyNumberFormat="1" applyFont="1" applyBorder="1" applyAlignment="1" applyProtection="1">
      <alignment horizontal="center"/>
      <protection locked="0" hidden="1"/>
    </xf>
    <xf numFmtId="0" fontId="0" fillId="0" borderId="9" xfId="0" applyBorder="1" applyAlignment="1" applyProtection="1">
      <alignment horizontal="center"/>
      <protection locked="0" hidden="1"/>
    </xf>
    <xf numFmtId="0" fontId="6" fillId="0" borderId="4" xfId="0" applyFont="1" applyBorder="1" applyAlignment="1" applyProtection="1">
      <alignment horizontal="left"/>
      <protection hidden="1"/>
    </xf>
    <xf numFmtId="0" fontId="6" fillId="0" borderId="6" xfId="0" applyFont="1" applyBorder="1" applyAlignment="1" applyProtection="1">
      <alignment horizontal="center" shrinkToFit="1"/>
      <protection hidden="1"/>
    </xf>
    <xf numFmtId="0" fontId="17" fillId="0" borderId="4" xfId="2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top"/>
      <protection hidden="1"/>
    </xf>
    <xf numFmtId="164" fontId="6" fillId="0" borderId="4" xfId="0" applyNumberFormat="1" applyFont="1" applyBorder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left" wrapText="1"/>
      <protection hidden="1"/>
    </xf>
    <xf numFmtId="0" fontId="0" fillId="5" borderId="0" xfId="0" applyFill="1" applyAlignment="1" applyProtection="1">
      <alignment horizontal="center" wrapText="1"/>
      <protection hidden="1"/>
    </xf>
    <xf numFmtId="0" fontId="14" fillId="5" borderId="10" xfId="0" applyFont="1" applyFill="1" applyBorder="1" applyAlignment="1" applyProtection="1">
      <alignment horizontal="center"/>
      <protection locked="0" hidden="1"/>
    </xf>
    <xf numFmtId="0" fontId="0" fillId="5" borderId="10" xfId="0" applyFill="1" applyBorder="1" applyAlignment="1">
      <alignment horizontal="center"/>
    </xf>
    <xf numFmtId="0" fontId="0" fillId="5" borderId="0" xfId="0" applyFill="1" applyAlignment="1" applyProtection="1">
      <alignment horizontal="center"/>
      <protection hidden="1"/>
    </xf>
  </cellXfs>
  <cellStyles count="3">
    <cellStyle name="Lien hypertexte" xfId="2" builtinId="8"/>
    <cellStyle name="Normal" xfId="0" builtinId="0"/>
    <cellStyle name="Vierge" xfId="1" xr:uid="{00000000-0005-0000-0000-000001000000}"/>
  </cellStyles>
  <dxfs count="2">
    <dxf>
      <font>
        <b val="0"/>
        <condense val="0"/>
        <extend val="0"/>
        <sz val="10.5"/>
        <color indexed="26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sz val="10.5"/>
        <color indexed="8"/>
      </font>
      <fill>
        <patternFill patternType="solid">
          <fgColor indexed="9"/>
          <bgColor indexed="2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rlamanage.commande@boluda.fr" TargetMode="External"/><Relationship Id="rId2" Type="http://schemas.openxmlformats.org/officeDocument/2006/relationships/hyperlink" Target="mailto:operations@sppmr.re" TargetMode="External"/><Relationship Id="rId1" Type="http://schemas.openxmlformats.org/officeDocument/2006/relationships/hyperlink" Target="mailto:Irlamanage.commande@boluda.fr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5537"/>
  <sheetViews>
    <sheetView tabSelected="1" zoomScaleNormal="100" workbookViewId="0">
      <selection activeCell="R22" sqref="R22"/>
    </sheetView>
  </sheetViews>
  <sheetFormatPr baseColWidth="10" defaultColWidth="9.6640625" defaultRowHeight="13.7" customHeight="1" x14ac:dyDescent="0.2"/>
  <cols>
    <col min="1" max="1" width="22.109375" style="1" customWidth="1"/>
    <col min="2" max="2" width="1.33203125" style="1" customWidth="1"/>
    <col min="3" max="3" width="7.33203125" style="1" customWidth="1"/>
    <col min="4" max="4" width="3.44140625" style="1" customWidth="1"/>
    <col min="5" max="5" width="7.33203125" style="1" customWidth="1"/>
    <col min="6" max="6" width="1.33203125" style="1" customWidth="1"/>
    <col min="7" max="7" width="7.33203125" style="1" customWidth="1"/>
    <col min="8" max="10" width="3.44140625" style="1" customWidth="1"/>
    <col min="11" max="11" width="1.33203125" style="1" customWidth="1"/>
    <col min="12" max="12" width="7.33203125" style="1" customWidth="1"/>
    <col min="13" max="13" width="3.44140625" style="1" customWidth="1"/>
    <col min="14" max="14" width="7.33203125" style="1" customWidth="1"/>
    <col min="15" max="15" width="2.44140625" customWidth="1"/>
  </cols>
  <sheetData>
    <row r="1" spans="1:15" s="2" customFormat="1" ht="27.75" customHeight="1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5" s="3" customFormat="1" ht="42.6" customHeight="1" x14ac:dyDescent="0.2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s="7" customFormat="1" ht="13.15" customHeight="1" x14ac:dyDescent="0.2">
      <c r="A3" s="4" t="s">
        <v>2</v>
      </c>
      <c r="B3" s="5" t="s">
        <v>3</v>
      </c>
      <c r="C3" s="92" t="s">
        <v>4</v>
      </c>
      <c r="D3" s="92"/>
      <c r="E3" s="92"/>
      <c r="F3" s="92"/>
      <c r="G3" s="92"/>
      <c r="H3" s="6" t="s">
        <v>5</v>
      </c>
      <c r="I3" s="89" t="s">
        <v>1120</v>
      </c>
      <c r="J3" s="84"/>
      <c r="K3" s="84"/>
      <c r="L3" s="84"/>
      <c r="M3" s="84"/>
      <c r="N3" s="84"/>
    </row>
    <row r="4" spans="1:15" s="7" customFormat="1" ht="13.15" customHeight="1" x14ac:dyDescent="0.2">
      <c r="A4" s="8" t="s">
        <v>6</v>
      </c>
      <c r="B4" s="9"/>
      <c r="C4" s="83" t="s">
        <v>7</v>
      </c>
      <c r="D4" s="83"/>
      <c r="E4" s="83"/>
      <c r="F4" s="83"/>
      <c r="G4" s="83"/>
      <c r="H4" s="6" t="s">
        <v>1118</v>
      </c>
      <c r="I4" s="89" t="s">
        <v>1119</v>
      </c>
      <c r="J4" s="84"/>
      <c r="K4" s="84"/>
      <c r="L4" s="84"/>
      <c r="M4" s="84"/>
      <c r="N4" s="84"/>
    </row>
    <row r="5" spans="1:15" s="7" customFormat="1" ht="13.15" customHeight="1" x14ac:dyDescent="0.2">
      <c r="A5" s="10"/>
      <c r="B5" s="11"/>
      <c r="C5" s="83" t="s">
        <v>8</v>
      </c>
      <c r="D5" s="83"/>
      <c r="E5" s="83"/>
      <c r="F5" s="83"/>
      <c r="G5" s="83"/>
      <c r="H5" s="6" t="s">
        <v>1118</v>
      </c>
      <c r="I5" s="89" t="s">
        <v>1119</v>
      </c>
      <c r="J5" s="84"/>
      <c r="K5" s="84"/>
      <c r="L5" s="84"/>
      <c r="M5" s="84"/>
      <c r="N5" s="84"/>
    </row>
    <row r="6" spans="1:15" s="7" customFormat="1" ht="13.15" customHeight="1" x14ac:dyDescent="0.2">
      <c r="A6" s="4" t="s">
        <v>9</v>
      </c>
      <c r="B6" s="5" t="s">
        <v>3</v>
      </c>
      <c r="C6" s="87" t="s">
        <v>10</v>
      </c>
      <c r="D6" s="87"/>
      <c r="E6" s="87"/>
      <c r="F6" s="87"/>
      <c r="G6" s="87"/>
      <c r="H6" s="6" t="s">
        <v>1118</v>
      </c>
      <c r="I6" s="88" t="s">
        <v>11</v>
      </c>
      <c r="J6" s="88"/>
      <c r="K6" s="88"/>
      <c r="L6" s="88"/>
      <c r="M6" s="88"/>
      <c r="N6" s="88"/>
    </row>
    <row r="7" spans="1:15" s="7" customFormat="1" ht="13.15" customHeight="1" x14ac:dyDescent="0.2">
      <c r="A7" s="8" t="s">
        <v>12</v>
      </c>
      <c r="B7" s="9"/>
      <c r="C7" s="83" t="s">
        <v>13</v>
      </c>
      <c r="D7" s="83"/>
      <c r="E7" s="83"/>
      <c r="F7" s="83"/>
      <c r="G7" s="83"/>
      <c r="H7" s="6"/>
      <c r="I7" s="84" t="str">
        <f>IF(H7&lt;&gt;"X",""," Ars-oi-csf-reunion@ars.sante.fr")</f>
        <v/>
      </c>
      <c r="J7" s="84"/>
      <c r="K7" s="84"/>
      <c r="L7" s="84"/>
      <c r="M7" s="84"/>
      <c r="N7" s="84"/>
    </row>
    <row r="8" spans="1:15" s="7" customFormat="1" ht="13.15" customHeight="1" x14ac:dyDescent="0.2">
      <c r="A8" s="10"/>
      <c r="B8" s="11"/>
      <c r="C8" s="83" t="s">
        <v>14</v>
      </c>
      <c r="D8" s="83"/>
      <c r="E8" s="83"/>
      <c r="F8" s="83"/>
      <c r="G8" s="83"/>
      <c r="H8" s="6"/>
      <c r="I8" s="84" t="str">
        <f>IF(H8&lt;&gt;"X","","versblancs.daafreunion@agriculture.gouv.fr3")</f>
        <v/>
      </c>
      <c r="J8" s="84"/>
      <c r="K8" s="84"/>
      <c r="L8" s="84"/>
      <c r="M8" s="84"/>
      <c r="N8" s="84"/>
    </row>
    <row r="9" spans="1:15" ht="28.35" customHeight="1" x14ac:dyDescent="0.2">
      <c r="A9" s="12" t="s">
        <v>15</v>
      </c>
      <c r="B9" s="13" t="s">
        <v>3</v>
      </c>
      <c r="C9" s="63" t="s">
        <v>1128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5" ht="28.35" customHeight="1" x14ac:dyDescent="0.2">
      <c r="A10" s="12" t="s">
        <v>16</v>
      </c>
      <c r="B10" s="13" t="s">
        <v>3</v>
      </c>
      <c r="C10" s="85">
        <f>IF(ISNA(VLOOKUP(C9,Navires!A2:D1044,4,0)),"",VLOOKUP(C9,Navires!A2:D1044,4,0))</f>
        <v>9607590</v>
      </c>
      <c r="D10" s="85"/>
      <c r="E10" s="85"/>
      <c r="F10" s="85"/>
      <c r="G10" s="85"/>
      <c r="H10" s="74" t="s">
        <v>17</v>
      </c>
      <c r="I10" s="74"/>
      <c r="J10" s="74"/>
      <c r="K10" s="15" t="s">
        <v>3</v>
      </c>
      <c r="L10" s="86"/>
      <c r="M10" s="86"/>
      <c r="N10" s="86"/>
    </row>
    <row r="11" spans="1:15" ht="28.35" customHeight="1" x14ac:dyDescent="0.2">
      <c r="A11" s="12" t="s">
        <v>18</v>
      </c>
      <c r="B11" s="13" t="s">
        <v>3</v>
      </c>
      <c r="C11" s="65">
        <f>IF(ISNA(VLOOKUP(C9,Navires!A2:D1044,2,0)),"",VLOOKUP(C9,Navires!A2:D1044,2,0))</f>
        <v>135.01</v>
      </c>
      <c r="D11" s="65"/>
      <c r="E11" s="65"/>
      <c r="F11" s="65"/>
      <c r="G11" s="65"/>
      <c r="H11" s="80" t="s">
        <v>19</v>
      </c>
      <c r="I11" s="80"/>
      <c r="J11" s="80"/>
      <c r="K11" s="13" t="s">
        <v>3</v>
      </c>
      <c r="L11" s="65">
        <f>IF(ISNA(VLOOKUP(C9,Navires!A2:D1044,3,0)),"",VLOOKUP(C9,Navires!A2:D1044,3,0))</f>
        <v>23</v>
      </c>
      <c r="M11" s="65"/>
      <c r="N11" s="65"/>
    </row>
    <row r="12" spans="1:15" ht="28.35" customHeight="1" x14ac:dyDescent="0.2">
      <c r="A12" s="12" t="s">
        <v>20</v>
      </c>
      <c r="B12" s="13" t="s">
        <v>3</v>
      </c>
      <c r="C12" s="81" t="s">
        <v>79</v>
      </c>
      <c r="D12" s="81"/>
      <c r="E12" s="81" t="str">
        <f>VLOOKUP(C12,Navires!$F$2:$G$30,2,0)</f>
        <v>GEOT</v>
      </c>
      <c r="F12" s="81"/>
      <c r="G12" s="81"/>
      <c r="H12" s="74" t="s">
        <v>21</v>
      </c>
      <c r="I12" s="74"/>
      <c r="J12" s="74"/>
      <c r="K12" s="15" t="s">
        <v>3</v>
      </c>
      <c r="L12" s="82"/>
      <c r="M12" s="82"/>
      <c r="N12" s="82"/>
    </row>
    <row r="13" spans="1:15" ht="28.35" customHeight="1" x14ac:dyDescent="0.2">
      <c r="A13" s="17" t="s">
        <v>22</v>
      </c>
      <c r="B13" s="15" t="s">
        <v>3</v>
      </c>
      <c r="C13" s="73" t="s">
        <v>1130</v>
      </c>
      <c r="D13" s="73"/>
      <c r="E13" s="73"/>
      <c r="F13" s="73"/>
      <c r="G13" s="73"/>
      <c r="H13" s="74" t="s">
        <v>23</v>
      </c>
      <c r="I13" s="74"/>
      <c r="J13" s="74"/>
      <c r="K13" s="15" t="s">
        <v>3</v>
      </c>
      <c r="L13" s="75" t="str">
        <f>IF(ISNA(VLOOKUP(C9&amp;" / "&amp;L12,Navires!M3:N5,2,0)),"",VLOOKUP(C9&amp;" / "&amp;L12,Navires!M3:N5,2,0))</f>
        <v/>
      </c>
      <c r="M13" s="75"/>
      <c r="N13" s="75"/>
    </row>
    <row r="14" spans="1:15" ht="5.65" customHeight="1" x14ac:dyDescent="0.2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5" ht="19.899999999999999" customHeight="1" x14ac:dyDescent="0.2">
      <c r="A15" s="77" t="s">
        <v>24</v>
      </c>
      <c r="B15" s="76" t="s">
        <v>3</v>
      </c>
      <c r="C15" s="78"/>
      <c r="D15" s="78"/>
      <c r="E15" s="78"/>
      <c r="F15" s="78"/>
      <c r="G15" s="78"/>
      <c r="H15" s="78"/>
      <c r="I15" s="78"/>
      <c r="J15" s="78"/>
      <c r="K15" s="78"/>
      <c r="L15" s="79"/>
      <c r="M15" s="79"/>
      <c r="N15" s="79"/>
      <c r="O15" s="19"/>
    </row>
    <row r="16" spans="1:15" s="20" customFormat="1" ht="19.899999999999999" customHeight="1" x14ac:dyDescent="0.2">
      <c r="A16" s="77"/>
      <c r="B16" s="76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pans="1:27" ht="25.5" customHeight="1" x14ac:dyDescent="0.2">
      <c r="A17" s="17"/>
      <c r="B17" s="21"/>
      <c r="C17" s="70"/>
      <c r="D17" s="70"/>
      <c r="E17" s="70"/>
      <c r="F17" s="21"/>
      <c r="G17" s="70"/>
      <c r="H17" s="70"/>
      <c r="I17" s="70"/>
      <c r="J17" s="70"/>
      <c r="K17" s="21"/>
      <c r="L17" s="70" t="s">
        <v>1131</v>
      </c>
      <c r="M17" s="70"/>
      <c r="N17" s="70"/>
    </row>
    <row r="18" spans="1:27" ht="25.5" customHeight="1" x14ac:dyDescent="0.2">
      <c r="A18" s="12" t="s">
        <v>25</v>
      </c>
      <c r="B18" s="21" t="s">
        <v>3</v>
      </c>
      <c r="C18" s="71"/>
      <c r="D18" s="71"/>
      <c r="E18" s="71"/>
      <c r="F18" s="21"/>
      <c r="G18" s="71"/>
      <c r="H18" s="71"/>
      <c r="I18" s="71"/>
      <c r="J18" s="71"/>
      <c r="K18" s="21"/>
      <c r="L18" s="71">
        <v>45034</v>
      </c>
      <c r="M18" s="71"/>
      <c r="N18" s="71"/>
    </row>
    <row r="19" spans="1:27" ht="25.5" customHeight="1" x14ac:dyDescent="0.2">
      <c r="A19" s="12" t="s">
        <v>26</v>
      </c>
      <c r="B19" s="21" t="s">
        <v>3</v>
      </c>
      <c r="C19" s="72"/>
      <c r="D19" s="72"/>
      <c r="E19" s="72"/>
      <c r="F19" s="21"/>
      <c r="G19" s="72"/>
      <c r="H19" s="72"/>
      <c r="I19" s="72"/>
      <c r="J19" s="72"/>
      <c r="K19" s="21"/>
      <c r="L19" s="72">
        <v>0.72916666666666663</v>
      </c>
      <c r="M19" s="72"/>
      <c r="N19" s="72"/>
    </row>
    <row r="20" spans="1:27" ht="25.5" customHeight="1" x14ac:dyDescent="0.4">
      <c r="A20" s="12" t="s">
        <v>27</v>
      </c>
      <c r="B20" s="21" t="s">
        <v>3</v>
      </c>
      <c r="C20" s="14"/>
      <c r="D20" s="22"/>
      <c r="E20" s="14"/>
      <c r="F20" s="21"/>
      <c r="G20" s="14" t="str">
        <f>IF(OR(E20="",G$18=""),"",E20)</f>
        <v/>
      </c>
      <c r="H20" s="22" t="s">
        <v>28</v>
      </c>
      <c r="I20" s="63"/>
      <c r="J20" s="63"/>
      <c r="K20" s="23"/>
      <c r="L20" s="24">
        <v>7</v>
      </c>
      <c r="M20" s="22"/>
      <c r="N20" s="24"/>
    </row>
    <row r="21" spans="1:27" ht="25.5" customHeight="1" x14ac:dyDescent="0.4">
      <c r="A21" s="17" t="s">
        <v>29</v>
      </c>
      <c r="B21" s="25" t="s">
        <v>3</v>
      </c>
      <c r="C21" s="16"/>
      <c r="D21" s="22"/>
      <c r="E21" s="16"/>
      <c r="F21" s="25"/>
      <c r="G21" s="16" t="str">
        <f>IF(OR(E21="",G$18=""),"",E21)</f>
        <v/>
      </c>
      <c r="H21" s="22" t="s">
        <v>28</v>
      </c>
      <c r="I21" s="68"/>
      <c r="J21" s="68" t="s">
        <v>30</v>
      </c>
      <c r="K21" s="21"/>
      <c r="L21" s="26"/>
      <c r="M21" s="22"/>
      <c r="N21" s="27"/>
      <c r="AA21" s="43"/>
    </row>
    <row r="22" spans="1:27" ht="25.5" customHeight="1" x14ac:dyDescent="0.4">
      <c r="A22" s="28" t="s">
        <v>31</v>
      </c>
      <c r="B22" s="25" t="s">
        <v>3</v>
      </c>
      <c r="C22" s="16"/>
      <c r="D22" s="22"/>
      <c r="E22" s="16"/>
      <c r="F22" s="25"/>
      <c r="G22" s="26" t="str">
        <f>IF(OR(E22="",G$18=""),"",E22)</f>
        <v/>
      </c>
      <c r="H22" s="22" t="s">
        <v>28</v>
      </c>
      <c r="I22" s="68"/>
      <c r="J22" s="68" t="s">
        <v>32</v>
      </c>
      <c r="K22" s="21"/>
      <c r="L22" s="26"/>
      <c r="M22" s="22"/>
      <c r="N22" s="27"/>
    </row>
    <row r="23" spans="1:27" ht="25.5" customHeight="1" x14ac:dyDescent="0.25">
      <c r="A23" s="28" t="s">
        <v>33</v>
      </c>
      <c r="B23" s="29" t="s">
        <v>3</v>
      </c>
      <c r="C23" s="67"/>
      <c r="D23" s="67"/>
      <c r="E23" s="67"/>
      <c r="F23" s="25"/>
      <c r="G23" s="67"/>
      <c r="H23" s="67"/>
      <c r="I23" s="67"/>
      <c r="J23" s="67"/>
      <c r="K23" s="25"/>
      <c r="L23" s="67">
        <v>2</v>
      </c>
      <c r="M23" s="67"/>
      <c r="N23" s="67"/>
    </row>
    <row r="24" spans="1:27" ht="25.5" customHeight="1" x14ac:dyDescent="0.25">
      <c r="A24" s="28" t="s">
        <v>34</v>
      </c>
      <c r="B24" s="29"/>
      <c r="C24" s="67"/>
      <c r="D24" s="67"/>
      <c r="E24" s="67"/>
      <c r="F24" s="25"/>
      <c r="G24" s="67"/>
      <c r="H24" s="67"/>
      <c r="I24" s="67"/>
      <c r="J24" s="67"/>
      <c r="K24" s="25"/>
      <c r="L24" s="67"/>
      <c r="M24" s="67"/>
      <c r="N24" s="67"/>
    </row>
    <row r="25" spans="1:27" ht="25.5" customHeight="1" x14ac:dyDescent="0.25">
      <c r="A25" s="93" t="s">
        <v>1132</v>
      </c>
      <c r="B25" s="94"/>
      <c r="C25" s="95"/>
      <c r="D25" s="96"/>
      <c r="E25" s="96"/>
      <c r="F25" s="97"/>
      <c r="G25" s="95"/>
      <c r="H25" s="96"/>
      <c r="I25" s="96"/>
      <c r="J25" s="96"/>
      <c r="K25" s="97"/>
      <c r="L25" s="95"/>
      <c r="M25" s="96"/>
      <c r="N25" s="96"/>
    </row>
    <row r="26" spans="1:27" ht="25.5" customHeight="1" x14ac:dyDescent="0.2">
      <c r="A26" s="12" t="s">
        <v>35</v>
      </c>
      <c r="B26" s="21" t="s">
        <v>3</v>
      </c>
      <c r="C26" s="66"/>
      <c r="D26" s="66"/>
      <c r="E26" s="66"/>
      <c r="F26" s="25"/>
      <c r="G26" s="66"/>
      <c r="H26" s="66"/>
      <c r="I26" s="66"/>
      <c r="J26" s="66"/>
      <c r="K26" s="25"/>
      <c r="L26" s="66">
        <v>7.15</v>
      </c>
      <c r="M26" s="66"/>
      <c r="N26" s="66"/>
    </row>
    <row r="27" spans="1:27" ht="25.5" customHeight="1" x14ac:dyDescent="0.2">
      <c r="A27" s="12" t="s">
        <v>36</v>
      </c>
      <c r="B27" s="21" t="s">
        <v>3</v>
      </c>
      <c r="C27" s="66"/>
      <c r="D27" s="66"/>
      <c r="E27" s="66"/>
      <c r="F27" s="25"/>
      <c r="G27" s="66"/>
      <c r="H27" s="66"/>
      <c r="I27" s="66"/>
      <c r="J27" s="66"/>
      <c r="K27" s="25"/>
      <c r="L27" s="66">
        <v>7.65</v>
      </c>
      <c r="M27" s="66"/>
      <c r="N27" s="66"/>
    </row>
    <row r="28" spans="1:27" ht="25.5" customHeight="1" x14ac:dyDescent="0.2">
      <c r="A28" s="17" t="s">
        <v>37</v>
      </c>
      <c r="B28" s="25" t="s">
        <v>3</v>
      </c>
      <c r="C28" s="65"/>
      <c r="D28" s="65"/>
      <c r="E28" s="65"/>
      <c r="F28" s="25"/>
      <c r="G28" s="65"/>
      <c r="H28" s="65"/>
      <c r="I28" s="65"/>
      <c r="J28" s="65"/>
      <c r="K28" s="25"/>
      <c r="L28" s="65"/>
      <c r="M28" s="65"/>
      <c r="N28" s="65"/>
    </row>
    <row r="29" spans="1:27" ht="25.5" customHeight="1" x14ac:dyDescent="0.2">
      <c r="A29" s="12" t="s">
        <v>38</v>
      </c>
      <c r="B29" s="21" t="s">
        <v>3</v>
      </c>
      <c r="C29" s="63"/>
      <c r="D29" s="63"/>
      <c r="E29" s="63"/>
      <c r="F29" s="25"/>
      <c r="G29" s="63"/>
      <c r="H29" s="63"/>
      <c r="I29" s="63"/>
      <c r="J29" s="63"/>
      <c r="K29" s="25"/>
      <c r="L29" s="63" t="s">
        <v>1127</v>
      </c>
      <c r="M29" s="63"/>
      <c r="N29" s="63"/>
    </row>
    <row r="30" spans="1:27" ht="25.5" customHeight="1" x14ac:dyDescent="0.2">
      <c r="A30" s="12" t="s">
        <v>39</v>
      </c>
      <c r="B30" s="25" t="s">
        <v>3</v>
      </c>
      <c r="C30" s="63"/>
      <c r="D30" s="63"/>
      <c r="E30" s="63"/>
      <c r="F30" s="21"/>
      <c r="G30" s="63"/>
      <c r="H30" s="63"/>
      <c r="I30" s="63"/>
      <c r="J30" s="63"/>
      <c r="K30" s="21"/>
      <c r="L30" s="63"/>
      <c r="M30" s="63"/>
      <c r="N30" s="63"/>
    </row>
    <row r="31" spans="1:27" s="20" customFormat="1" ht="85.15" customHeight="1" x14ac:dyDescent="0.2">
      <c r="A31" s="30" t="s">
        <v>40</v>
      </c>
      <c r="B31" s="18" t="s">
        <v>3</v>
      </c>
      <c r="C31" s="64"/>
      <c r="D31" s="64"/>
      <c r="E31" s="64"/>
      <c r="F31" s="18"/>
      <c r="G31" s="64"/>
      <c r="H31" s="64"/>
      <c r="I31" s="64"/>
      <c r="J31" s="64"/>
      <c r="K31" s="18"/>
      <c r="L31" s="64"/>
      <c r="M31" s="64"/>
      <c r="N31" s="64"/>
    </row>
    <row r="65537" ht="12.95" customHeight="1" x14ac:dyDescent="0.2"/>
  </sheetData>
  <sheetProtection selectLockedCells="1" selectUnlockedCells="1"/>
  <mergeCells count="74">
    <mergeCell ref="C25:E25"/>
    <mergeCell ref="G25:J25"/>
    <mergeCell ref="L25:N25"/>
    <mergeCell ref="A1:N1"/>
    <mergeCell ref="A2:N2"/>
    <mergeCell ref="C3:G3"/>
    <mergeCell ref="I3:N3"/>
    <mergeCell ref="C4:G4"/>
    <mergeCell ref="I4:N4"/>
    <mergeCell ref="C5:G5"/>
    <mergeCell ref="C6:G6"/>
    <mergeCell ref="I6:N6"/>
    <mergeCell ref="C7:G7"/>
    <mergeCell ref="I7:N7"/>
    <mergeCell ref="I5:N5"/>
    <mergeCell ref="C8:G8"/>
    <mergeCell ref="I8:N8"/>
    <mergeCell ref="C9:N9"/>
    <mergeCell ref="C10:G10"/>
    <mergeCell ref="H10:J10"/>
    <mergeCell ref="L10:N10"/>
    <mergeCell ref="C11:G11"/>
    <mergeCell ref="H11:J11"/>
    <mergeCell ref="L11:N11"/>
    <mergeCell ref="C12:G12"/>
    <mergeCell ref="H12:J12"/>
    <mergeCell ref="L12:N12"/>
    <mergeCell ref="C13:G13"/>
    <mergeCell ref="H13:J13"/>
    <mergeCell ref="L13:N13"/>
    <mergeCell ref="A14:N14"/>
    <mergeCell ref="A15:A16"/>
    <mergeCell ref="B15:B16"/>
    <mergeCell ref="C15:K15"/>
    <mergeCell ref="L15:N15"/>
    <mergeCell ref="C16:E16"/>
    <mergeCell ref="F16:K16"/>
    <mergeCell ref="I22:J22"/>
    <mergeCell ref="L16:N16"/>
    <mergeCell ref="C17:E17"/>
    <mergeCell ref="G17:J17"/>
    <mergeCell ref="L17:N17"/>
    <mergeCell ref="C18:E18"/>
    <mergeCell ref="G18:J18"/>
    <mergeCell ref="L18:N18"/>
    <mergeCell ref="C19:E19"/>
    <mergeCell ref="G19:J19"/>
    <mergeCell ref="L19:N19"/>
    <mergeCell ref="I20:J20"/>
    <mergeCell ref="I21:J21"/>
    <mergeCell ref="C23:E23"/>
    <mergeCell ref="G23:J23"/>
    <mergeCell ref="L23:N23"/>
    <mergeCell ref="C24:E24"/>
    <mergeCell ref="G24:J24"/>
    <mergeCell ref="L24:N24"/>
    <mergeCell ref="C26:E26"/>
    <mergeCell ref="G26:J26"/>
    <mergeCell ref="L26:N26"/>
    <mergeCell ref="C27:E27"/>
    <mergeCell ref="G27:J27"/>
    <mergeCell ref="L27:N27"/>
    <mergeCell ref="C28:E28"/>
    <mergeCell ref="G28:J28"/>
    <mergeCell ref="L28:N28"/>
    <mergeCell ref="C29:E29"/>
    <mergeCell ref="G29:J29"/>
    <mergeCell ref="L29:N29"/>
    <mergeCell ref="C30:E30"/>
    <mergeCell ref="G30:J30"/>
    <mergeCell ref="L30:N30"/>
    <mergeCell ref="C31:E31"/>
    <mergeCell ref="G31:J31"/>
    <mergeCell ref="L31:N31"/>
  </mergeCells>
  <conditionalFormatting sqref="C20:C22">
    <cfRule type="expression" dxfId="1" priority="2" stopIfTrue="1">
      <formula>C$17="ENTREE"</formula>
    </cfRule>
  </conditionalFormatting>
  <conditionalFormatting sqref="N20:N22">
    <cfRule type="expression" dxfId="0" priority="1" stopIfTrue="1">
      <formula>L$17="SORTIE"</formula>
    </cfRule>
  </conditionalFormatting>
  <dataValidations xWindow="833" yWindow="864" count="34">
    <dataValidation type="textLength" operator="lessThan" allowBlank="1" showErrorMessage="1" errorTitle="Cellule protégée" error="Cette cellule ne peut être modifiée_x000a_qu'avec la liste déroulante ci-dessus." sqref="D9" xr:uid="{00000000-0002-0000-0000-000000000000}">
      <formula1>0</formula1>
      <formula2>0</formula2>
    </dataValidation>
    <dataValidation type="textLength" operator="equal" showErrorMessage="1" errorTitle="Nouveau n°IMO" error="Vous ne pouvez pas changer le n°IMO d'un navire existant!_x000a_Le navire pour lequel vous passez cette commande porte_x000a_le même nom qu'un autre navire._x000a__x000a_Dans l'onglet &quot;Navires&quot;, veuille" sqref="D10" xr:uid="{00000000-0002-0000-0000-000001000000}">
      <formula1>0</formula1>
      <formula2>0</formula2>
    </dataValidation>
    <dataValidation type="textLength" operator="equal" showErrorMessage="1" errorTitle="Nouvelle Longueur" error="Vous devez changer la longueur dans l'onglet &quot;Navires&quot;." sqref="D11" xr:uid="{00000000-0002-0000-0000-000002000000}">
      <formula1>0</formula1>
      <formula2>0</formula2>
    </dataValidation>
    <dataValidation type="textLength" operator="equal" showErrorMessage="1" errorTitle="Changement de Largeur" error="Vous devez vous rendre dans l'onglet &quot;Navires&quot;_x000a_pour changer la largeur de ce navire." sqref="M11" xr:uid="{00000000-0002-0000-0000-000003000000}">
      <formula1>0</formula1>
      <formula2>0</formula2>
    </dataValidation>
    <dataValidation type="textLength" operator="equal" showErrorMessage="1" sqref="L13:M13 G17" xr:uid="{00000000-0002-0000-0000-000004000000}">
      <formula1>0</formula1>
      <formula2>0</formula2>
    </dataValidation>
    <dataValidation type="date" operator="lessThanOrEqual" allowBlank="1" showErrorMessage="1" sqref="C15:D15" xr:uid="{00000000-0002-0000-0000-000005000000}">
      <formula1>TODAY()</formula1>
      <formula2>0</formula2>
    </dataValidation>
    <dataValidation type="time" operator="greaterThanOrEqual" allowBlank="1" showErrorMessage="1" sqref="L15:M15 D19 M19" xr:uid="{00000000-0002-0000-0000-000006000000}">
      <formula1>0</formula1>
      <formula2>0</formula2>
    </dataValidation>
    <dataValidation type="whole" operator="greaterThan" allowBlank="1" showErrorMessage="1" sqref="C16:N16" xr:uid="{00000000-0002-0000-0000-000007000000}">
      <formula1>0</formula1>
      <formula2>0</formula2>
    </dataValidation>
    <dataValidation type="list" operator="equal" showErrorMessage="1" sqref="C17" xr:uid="{00000000-0002-0000-0000-000008000000}">
      <formula1>"ENTREE,MOUVEMENT"</formula1>
      <formula2>0</formula2>
    </dataValidation>
    <dataValidation type="list" operator="equal" showErrorMessage="1" sqref="L17" xr:uid="{00000000-0002-0000-0000-000009000000}">
      <formula1>"MOUVEMENT,SORTIE"</formula1>
      <formula2>0</formula2>
    </dataValidation>
    <dataValidation type="date" operator="greaterThan" allowBlank="1" showErrorMessage="1" sqref="D18 M18" xr:uid="{00000000-0002-0000-0000-00000A000000}">
      <formula1>fCdeDte</formula1>
      <formula2>0</formula2>
    </dataValidation>
    <dataValidation type="list" operator="equal" allowBlank="1" showErrorMessage="1" sqref="E21 L21 I21 G21" xr:uid="{00000000-0002-0000-0000-00000B000000}">
      <formula1>$J$21:$J$22</formula1>
      <formula2>0</formula2>
    </dataValidation>
    <dataValidation type="decimal" operator="greaterThanOrEqual" allowBlank="1" showErrorMessage="1" sqref="E22 L22" xr:uid="{00000000-0002-0000-0000-00000F000000}">
      <formula1>0</formula1>
      <formula2>0</formula2>
    </dataValidation>
    <dataValidation type="decimal" operator="greaterThan" allowBlank="1" showErrorMessage="1" sqref="G22 I22 D26:D28 M26:M28 C28:D28 G28 L28:M28" xr:uid="{00000000-0002-0000-0000-000010000000}">
      <formula1>0</formula1>
      <formula2>0</formula2>
    </dataValidation>
    <dataValidation type="list" operator="equal" allowBlank="1" showErrorMessage="1" sqref="D23:D24 G23:G25 C23:C25 L23:L25 M23:M24" xr:uid="{00000000-0002-0000-0000-000011000000}">
      <formula1>"0,1,2"</formula1>
      <formula2>0</formula2>
    </dataValidation>
    <dataValidation type="list" operator="equal" allowBlank="1" showErrorMessage="1" sqref="D29:D30 M29:M30" xr:uid="{00000000-0002-0000-0000-000012000000}">
      <formula1>"Ok,N/D"</formula1>
      <formula2>0</formula2>
    </dataValidation>
    <dataValidation type="list" operator="equal" allowBlank="1" showErrorMessage="1" error="Case réservée au Mouvement" sqref="C21" xr:uid="{00000000-0002-0000-0000-000013000000}">
      <formula1>IF($C$17="ENTREE",NA(),$J$21:$J$22)</formula1>
      <formula2>0</formula2>
    </dataValidation>
    <dataValidation type="decimal" operator="greaterThanOrEqual" allowBlank="1" showErrorMessage="1" error="Case réservée au Mouvement" sqref="C22" xr:uid="{00000000-0002-0000-0000-000014000000}">
      <formula1>0</formula1>
      <formula2>0</formula2>
    </dataValidation>
    <dataValidation type="textLength" operator="equal" showErrorMessage="1" errorTitle="Changement de Longueur" error="Vous ne pouvez changer la longueur d'un navire_x000a_que dans l'onglet &quot;Navires&quot;." sqref="C11" xr:uid="{00000000-0002-0000-0000-000015000000}">
      <formula1>0</formula1>
      <formula2>0</formula2>
    </dataValidation>
    <dataValidation type="textLength" operator="equal" showErrorMessage="1" errorTitle="Changement de n°IMO" error="Vous ne pouvez changer le n°IMO d'un navire que dans l'onglet &quot;Navires&quot;." sqref="C10" xr:uid="{00000000-0002-0000-0000-000016000000}">
      <formula1>0</formula1>
      <formula2>0</formula2>
    </dataValidation>
    <dataValidation type="textLength" operator="equal" showErrorMessage="1" errorTitle="Changement de Largeur" error="Vous ne pouvez changer la largeur d'un navire_x000a_que dans l'onglet &quot;Navires&quot;." sqref="L11" xr:uid="{00000000-0002-0000-0000-000017000000}">
      <formula1>0</formula1>
      <formula2>0</formula2>
    </dataValidation>
    <dataValidation type="time" operator="greaterThanOrEqual" showInputMessage="1" showErrorMessage="1" promptTitle="Heure de l'entrée" prompt="Entrez l'heure à laquelle le navire_x000a_sera prêt à embarquer le pilote." sqref="C19" xr:uid="{00000000-0002-0000-0000-000018000000}">
      <formula1>0</formula1>
      <formula2>0</formula2>
    </dataValidation>
    <dataValidation type="decimal" operator="greaterThan" allowBlank="1" showInputMessage="1" showErrorMessage="1" promptTitle="Tirant d'eau avant" prompt="Entrez la valeur annoncée_x000a_par le CAPITAINE." sqref="C26 G26 L26" xr:uid="{00000000-0002-0000-0000-000019000000}">
      <formula1>0</formula1>
      <formula2>0</formula2>
    </dataValidation>
    <dataValidation type="decimal" operator="greaterThan" allowBlank="1" showInputMessage="1" showErrorMessage="1" promptTitle="Tirant d'eau arrière" prompt="Entrez la valeur annoncée_x000a_par le CAPITAINE." sqref="C27 G27 L27" xr:uid="{00000000-0002-0000-0000-00001A000000}">
      <formula1>0</formula1>
      <formula2>0</formula2>
    </dataValidation>
    <dataValidation type="list" operator="equal" allowBlank="1" showInputMessage="1" showErrorMessage="1" promptTitle="Propulseur transversal arrière" prompt="Choisissez la disponibilité_x000a_d'après les informations_x000a_fournies par le CAPITAINE. " sqref="C30" xr:uid="{00000000-0002-0000-0000-00001B000000}">
      <formula1>"Ok,N/D"</formula1>
      <formula2>0</formula2>
    </dataValidation>
    <dataValidation type="list" operator="equal" allowBlank="1" showInputMessage="1" showErrorMessage="1" promptTitle="Propulseur transversal avant" prompt="Choisissez la disponibilité_x000a_d'après les informations_x000a_fournies par le CAPITAINE." sqref="C29 L29 G29" xr:uid="{00000000-0002-0000-0000-00001C000000}">
      <formula1>"Ok,N/D"</formula1>
      <formula2>0</formula2>
    </dataValidation>
    <dataValidation type="list" operator="equal" allowBlank="1" showInputMessage="1" showErrorMessage="1" promptTitle="Propulseur transversal arrière" prompt="Choisissez la disponibilité_x000a_d'après les informations_x000a_fournies par le CAPITAINE." sqref="L30 G30" xr:uid="{00000000-0002-0000-0000-00001F000000}">
      <formula1>"Ok,N/D"</formula1>
      <formula2>0</formula2>
    </dataValidation>
    <dataValidation type="date" operator="greaterThan" allowBlank="1" showInputMessage="1" showErrorMessage="1" promptTitle="Date du mouvement" prompt="Entrez la date à laquelle le navire_x000a_sera prêt à embarquer le pilote." sqref="G18" xr:uid="{00000000-0002-0000-0000-000021000000}">
      <formula1>fCdeDte</formula1>
      <formula2>0</formula2>
    </dataValidation>
    <dataValidation type="time" operator="greaterThanOrEqual" allowBlank="1" showInputMessage="1" showErrorMessage="1" promptTitle="Heure du mouvement" prompt="Entrez l'heure à laquelle le navire_x000a_sera prêt à embarquer le pilote." sqref="G19" xr:uid="{00000000-0002-0000-0000-000022000000}">
      <formula1>0</formula1>
      <formula2>0</formula2>
    </dataValidation>
    <dataValidation type="time" operator="greaterThanOrEqual" allowBlank="1" showInputMessage="1" showErrorMessage="1" promptTitle="Heure de la sortie" prompt="Entrez l'heure à laquelle le navire_x000a_sera prêt à embarquer le pilote." sqref="L19" xr:uid="{00000000-0002-0000-0000-000023000000}">
      <formula1>0</formula1>
      <formula2>0</formula2>
    </dataValidation>
    <dataValidation type="date" operator="notEqual" showInputMessage="1" showErrorMessage="1" promptTitle="Date de la manoeuvre" prompt="Entrez la date à laquelle le navire_x000a_sera prêt à embarquer le pilote." sqref="C18" xr:uid="{00000000-0002-0000-0000-000024000000}">
      <formula1>ISBLANK(C18)</formula1>
      <formula2>0</formula2>
    </dataValidation>
    <dataValidation type="date" operator="greaterThan" allowBlank="1" showInputMessage="1" showErrorMessage="1" promptTitle="Date de la manoeuvre" prompt="Entrez la date à laquelle le navire_x000a_sera prêt à embarquer le pilote." sqref="L18" xr:uid="{00000000-0002-0000-0000-000025000000}">
      <formula1>fCdeDte</formula1>
      <formula2>0</formula2>
    </dataValidation>
    <dataValidation type="list" operator="equal" allowBlank="1" showErrorMessage="1" errorTitle="Erreur de case" error="Case réservée au Mouvement" sqref="N21" xr:uid="{00000000-0002-0000-0000-000026000000}">
      <formula1>IF($L$17="SORTIE","Rade",$J$21:$J$22)</formula1>
      <formula2>0</formula2>
    </dataValidation>
    <dataValidation type="decimal" operator="greaterThanOrEqual" allowBlank="1" showErrorMessage="1" errorTitle="Erreur de case" error="Case réservée au Mouvement" sqref="N22" xr:uid="{00000000-0002-0000-0000-000027000000}">
      <formula1>0</formula1>
      <formula2>0</formula2>
    </dataValidation>
  </dataValidations>
  <hyperlinks>
    <hyperlink ref="I5" r:id="rId1" xr:uid="{8052CE91-2155-446F-912D-6942EE986AAC}"/>
    <hyperlink ref="I3" r:id="rId2" xr:uid="{CF327933-A926-44C4-8D16-2FF2B642E707}"/>
    <hyperlink ref="I4" r:id="rId3" xr:uid="{47C8FEAC-9108-4161-B9DE-FF359EBBF493}"/>
  </hyperlinks>
  <printOptions horizontalCentered="1"/>
  <pageMargins left="0.27569444444444446" right="0.27569444444444446" top="0.27569444444444446" bottom="0.27569444444444446" header="0.51180555555555551" footer="0.51180555555555551"/>
  <pageSetup paperSize="9" orientation="portrait" useFirstPageNumber="1" horizontalDpi="300" verticalDpi="300" r:id="rId4"/>
  <headerFooter alignWithMargins="0"/>
  <legacyDrawing r:id="rId5"/>
  <extLst>
    <ext xmlns:x14="http://schemas.microsoft.com/office/spreadsheetml/2009/9/main" uri="{CCE6A557-97BC-4b89-ADB6-D9C93CAAB3DF}">
      <x14:dataValidations xmlns:xm="http://schemas.microsoft.com/office/excel/2006/main" xWindow="833" yWindow="864" count="9">
        <x14:dataValidation type="list" errorStyle="warning" operator="equal" allowBlank="1" showErrorMessage="1" errorTitle="Licence de Capitaine-pilote" error="Ce Capitaine n'a pas de licence de pilote." xr:uid="{00000000-0002-0000-0000-000028000000}">
          <x14:formula1>
            <xm:f>Navires!$L$2:$L$12</xm:f>
          </x14:formula1>
          <x14:formula2>
            <xm:f>0</xm:f>
          </x14:formula2>
          <xm:sqref>L12:M12</xm:sqref>
        </x14:dataValidation>
        <x14:dataValidation type="list" operator="equal" showInputMessage="1" showErrorMessage="1" promptTitle="Nom de la société consignataire" prompt="Choisissez le nom de la société." xr:uid="{00000000-0002-0000-0000-000029000000}">
          <x14:formula1>
            <xm:f>Navires!$F$2:$F$30</xm:f>
          </x14:formula1>
          <x14:formula2>
            <xm:f>0</xm:f>
          </x14:formula2>
          <xm:sqref>C12</xm:sqref>
        </x14:dataValidation>
        <x14:dataValidation type="list" operator="equal" showInputMessage="1" showErrorMessage="1" errorTitle="Nouveau Navire" error="Pour pouvoir entrer le nom d'un" promptTitle="Nom du Navire" prompt="Choisissez le nom du navire." xr:uid="{00000000-0002-0000-0000-00002A000000}">
          <x14:formula1>
            <xm:f>Navires!$A$2:$A$1044</xm:f>
          </x14:formula1>
          <x14:formula2>
            <xm:f>0</xm:f>
          </x14:formula2>
          <xm:sqref>C9</xm:sqref>
        </x14:dataValidation>
        <x14:dataValidation type="list" operator="equal" allowBlank="1" showInputMessage="1" showErrorMessage="1" promptTitle="Appareillage du poste" prompt="Choisissez le poste que_x000a_quittera le navire." xr:uid="{00000000-0002-0000-0000-00002B000000}">
          <x14:formula1>
            <xm:f>Navires!$I$2:$I$34</xm:f>
          </x14:formula1>
          <x14:formula2>
            <xm:f>0</xm:f>
          </x14:formula2>
          <xm:sqref>L20</xm:sqref>
        </x14:dataValidation>
        <x14:dataValidation type="list" operator="equal" allowBlank="1" showInputMessage="1" showErrorMessage="1" promptTitle="Accostage au poste" prompt="Choisissez le poste auquel_x000a_accostera le navire." xr:uid="{00000000-0002-0000-0000-00002C000000}">
          <x14:formula1>
            <xm:f>Navires!$I$2:$I$38</xm:f>
          </x14:formula1>
          <x14:formula2>
            <xm:f>0</xm:f>
          </x14:formula2>
          <xm:sqref>E20</xm:sqref>
        </x14:dataValidation>
        <x14:dataValidation type="list" operator="equal" allowBlank="1" showInputMessage="1" showErrorMessage="1" promptTitle="Appareillage DU poste" prompt="Choisissez le poste que_x000a_quittera le navire." xr:uid="{00000000-0002-0000-0000-00002D000000}">
          <x14:formula1>
            <xm:f>Navires!$I$2:$I$34</xm:f>
          </x14:formula1>
          <x14:formula2>
            <xm:f>0</xm:f>
          </x14:formula2>
          <xm:sqref>G20</xm:sqref>
        </x14:dataValidation>
        <x14:dataValidation type="list" operator="equal" allowBlank="1" showInputMessage="1" showErrorMessage="1" promptTitle="Accostage AU poste" prompt="Choisissez le poste auquel_x000a_accostera le navire." xr:uid="{00000000-0002-0000-0000-00002E000000}">
          <x14:formula1>
            <xm:f>Navires!$I$2:$I$38</xm:f>
          </x14:formula1>
          <x14:formula2>
            <xm:f>0</xm:f>
          </x14:formula2>
          <xm:sqref>I20</xm:sqref>
        </x14:dataValidation>
        <x14:dataValidation type="list" operator="equal" showErrorMessage="1" errorTitle="Erreur de case" error="Case réservée au Mouvement" xr:uid="{00000000-0002-0000-0000-00002F000000}">
          <x14:formula1>
            <xm:f>IF($C$17="ENTREE","Rade",Navires!$I$2:$I$38)</xm:f>
          </x14:formula1>
          <x14:formula2>
            <xm:f>0</xm:f>
          </x14:formula2>
          <xm:sqref>C20</xm:sqref>
        </x14:dataValidation>
        <x14:dataValidation type="list" operator="equal" showErrorMessage="1" errorTitle="Erreur de case" error="Case réservée au Mouvement" xr:uid="{00000000-0002-0000-0000-000030000000}">
          <x14:formula1>
            <xm:f>IF($L$17="SORTIE","Rade",Navires!$I$2:$I$38)</xm:f>
          </x14:formula1>
          <x14:formula2>
            <xm:f>0</xm:f>
          </x14:formula2>
          <xm:sqref>N20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91"/>
  <sheetViews>
    <sheetView workbookViewId="0">
      <pane ySplit="1" topLeftCell="A56" activePane="bottomLeft" state="frozen"/>
      <selection pane="bottomLeft" activeCell="D61" sqref="D61"/>
    </sheetView>
  </sheetViews>
  <sheetFormatPr baseColWidth="10" defaultColWidth="7.5546875" defaultRowHeight="13.5" x14ac:dyDescent="0.2"/>
  <cols>
    <col min="1" max="1" width="29.88671875" customWidth="1"/>
    <col min="2" max="2" width="10.109375" style="31" customWidth="1"/>
    <col min="3" max="3" width="8.6640625" style="31" customWidth="1"/>
    <col min="4" max="4" width="11.33203125" style="32" customWidth="1"/>
    <col min="5" max="5" width="5.5546875" customWidth="1"/>
    <col min="6" max="6" width="31.88671875" customWidth="1"/>
    <col min="7" max="7" width="8.6640625" style="33" customWidth="1"/>
    <col min="8" max="8" width="8.6640625" customWidth="1"/>
    <col min="9" max="9" width="7.5546875" style="33"/>
    <col min="11" max="11" width="23" customWidth="1"/>
    <col min="12" max="12" width="21.6640625" customWidth="1"/>
    <col min="13" max="13" width="46.5546875" customWidth="1"/>
    <col min="14" max="14" width="9.44140625" style="33" customWidth="1"/>
  </cols>
  <sheetData>
    <row r="1" spans="1:14" s="19" customFormat="1" x14ac:dyDescent="0.2">
      <c r="A1" s="34" t="s">
        <v>41</v>
      </c>
      <c r="B1" s="35" t="s">
        <v>18</v>
      </c>
      <c r="C1" s="35" t="s">
        <v>19</v>
      </c>
      <c r="D1" s="36" t="s">
        <v>42</v>
      </c>
      <c r="F1" s="37" t="s">
        <v>43</v>
      </c>
      <c r="G1" s="37" t="s">
        <v>44</v>
      </c>
      <c r="H1"/>
      <c r="I1" s="37" t="s">
        <v>45</v>
      </c>
      <c r="K1" s="37" t="s">
        <v>46</v>
      </c>
      <c r="L1" s="37" t="s">
        <v>21</v>
      </c>
      <c r="M1" s="37"/>
      <c r="N1" s="37" t="s">
        <v>47</v>
      </c>
    </row>
    <row r="2" spans="1:14" x14ac:dyDescent="0.2">
      <c r="D2"/>
      <c r="G2"/>
      <c r="I2" s="38"/>
    </row>
    <row r="3" spans="1:14" x14ac:dyDescent="0.2">
      <c r="A3" t="s">
        <v>48</v>
      </c>
      <c r="B3" s="31">
        <v>208.8</v>
      </c>
      <c r="C3" s="31">
        <v>29.8</v>
      </c>
      <c r="D3" s="32">
        <v>9429314</v>
      </c>
      <c r="F3" s="39" t="s">
        <v>49</v>
      </c>
      <c r="G3" s="38" t="s">
        <v>50</v>
      </c>
      <c r="I3" s="38">
        <v>10</v>
      </c>
      <c r="K3" t="s">
        <v>51</v>
      </c>
      <c r="L3" t="s">
        <v>52</v>
      </c>
      <c r="M3" s="33" t="str">
        <f t="shared" ref="M3:M16" si="0">IF(OR(K3="",L3=""),"",K3&amp;" / "&amp;L3)</f>
        <v>MAURITIUS TROCHETIA / Jean-François LABAT</v>
      </c>
      <c r="N3" s="40">
        <v>42314</v>
      </c>
    </row>
    <row r="4" spans="1:14" x14ac:dyDescent="0.2">
      <c r="A4" t="s">
        <v>53</v>
      </c>
      <c r="B4" s="31">
        <v>184</v>
      </c>
      <c r="C4" s="31">
        <v>27.3</v>
      </c>
      <c r="D4" s="32">
        <v>9587829</v>
      </c>
      <c r="F4" s="39" t="s">
        <v>54</v>
      </c>
      <c r="G4" s="38" t="s">
        <v>55</v>
      </c>
      <c r="I4" s="38">
        <v>11</v>
      </c>
      <c r="K4" t="s">
        <v>56</v>
      </c>
      <c r="L4" t="s">
        <v>57</v>
      </c>
      <c r="M4" s="33" t="str">
        <f t="shared" si="0"/>
        <v>MAURITIUS PRIDE / Laval LAM KAI LEUNG</v>
      </c>
      <c r="N4" s="40">
        <v>42326</v>
      </c>
    </row>
    <row r="5" spans="1:14" x14ac:dyDescent="0.2">
      <c r="A5" t="s">
        <v>58</v>
      </c>
      <c r="B5" s="31">
        <v>179.8</v>
      </c>
      <c r="C5" s="31">
        <v>30.1</v>
      </c>
      <c r="D5" s="32">
        <v>9595785</v>
      </c>
      <c r="F5" s="39" t="s">
        <v>59</v>
      </c>
      <c r="G5" s="38" t="s">
        <v>60</v>
      </c>
      <c r="I5" s="38">
        <v>14</v>
      </c>
      <c r="K5" t="s">
        <v>51</v>
      </c>
      <c r="L5" t="s">
        <v>61</v>
      </c>
      <c r="M5" s="33" t="str">
        <f t="shared" si="0"/>
        <v>MAURITIUS TROCHETIA / Alain MOISE LEUNG</v>
      </c>
      <c r="N5" s="40">
        <v>42402</v>
      </c>
    </row>
    <row r="6" spans="1:14" x14ac:dyDescent="0.2">
      <c r="A6" t="s">
        <v>62</v>
      </c>
      <c r="B6" s="31">
        <v>172</v>
      </c>
      <c r="C6" s="31">
        <v>23</v>
      </c>
      <c r="D6" s="32">
        <v>8609656</v>
      </c>
      <c r="F6" s="39" t="s">
        <v>63</v>
      </c>
      <c r="G6" s="38" t="s">
        <v>64</v>
      </c>
      <c r="I6" s="38">
        <v>15</v>
      </c>
      <c r="M6" s="33" t="str">
        <f t="shared" si="0"/>
        <v/>
      </c>
    </row>
    <row r="7" spans="1:14" x14ac:dyDescent="0.2">
      <c r="A7" t="s">
        <v>65</v>
      </c>
      <c r="B7" s="31">
        <v>176</v>
      </c>
      <c r="C7" s="31">
        <v>31.1</v>
      </c>
      <c r="D7" s="32">
        <v>9446881</v>
      </c>
      <c r="F7" s="39" t="s">
        <v>66</v>
      </c>
      <c r="G7" s="38" t="s">
        <v>67</v>
      </c>
      <c r="I7" s="38">
        <v>20</v>
      </c>
      <c r="M7" s="33" t="str">
        <f t="shared" si="0"/>
        <v/>
      </c>
    </row>
    <row r="8" spans="1:14" x14ac:dyDescent="0.2">
      <c r="A8" t="s">
        <v>68</v>
      </c>
      <c r="B8" s="31">
        <v>189.8</v>
      </c>
      <c r="C8" s="31">
        <v>32.200000000000003</v>
      </c>
      <c r="D8" s="32">
        <v>9240811</v>
      </c>
      <c r="F8" s="39" t="s">
        <v>69</v>
      </c>
      <c r="G8" s="38" t="s">
        <v>70</v>
      </c>
      <c r="I8" s="38">
        <v>21</v>
      </c>
      <c r="M8" s="33" t="str">
        <f t="shared" si="0"/>
        <v/>
      </c>
    </row>
    <row r="9" spans="1:14" x14ac:dyDescent="0.2">
      <c r="A9" t="s">
        <v>71</v>
      </c>
      <c r="B9" s="31">
        <v>88.5</v>
      </c>
      <c r="C9" s="31">
        <v>12.8</v>
      </c>
      <c r="D9" s="32">
        <v>9375862</v>
      </c>
      <c r="F9" s="39" t="s">
        <v>72</v>
      </c>
      <c r="G9" s="38" t="s">
        <v>73</v>
      </c>
      <c r="I9" s="38" t="s">
        <v>74</v>
      </c>
      <c r="M9" s="33" t="str">
        <f t="shared" si="0"/>
        <v/>
      </c>
    </row>
    <row r="10" spans="1:14" x14ac:dyDescent="0.2">
      <c r="A10" t="s">
        <v>75</v>
      </c>
      <c r="B10" s="31">
        <v>50</v>
      </c>
      <c r="C10" s="31">
        <v>15.5</v>
      </c>
      <c r="F10" s="39" t="s">
        <v>76</v>
      </c>
      <c r="G10" s="38" t="s">
        <v>77</v>
      </c>
      <c r="I10" s="38">
        <v>1</v>
      </c>
      <c r="M10" s="33" t="str">
        <f t="shared" si="0"/>
        <v/>
      </c>
    </row>
    <row r="11" spans="1:14" x14ac:dyDescent="0.2">
      <c r="A11" t="s">
        <v>78</v>
      </c>
      <c r="B11" s="31">
        <v>199</v>
      </c>
      <c r="C11" s="31">
        <v>32.200000000000003</v>
      </c>
      <c r="D11" s="32">
        <v>9316139</v>
      </c>
      <c r="F11" s="39" t="s">
        <v>79</v>
      </c>
      <c r="G11" s="38" t="s">
        <v>80</v>
      </c>
      <c r="I11" s="38">
        <v>2</v>
      </c>
      <c r="M11" s="33" t="str">
        <f t="shared" si="0"/>
        <v/>
      </c>
    </row>
    <row r="12" spans="1:14" x14ac:dyDescent="0.2">
      <c r="A12" t="s">
        <v>81</v>
      </c>
      <c r="B12" s="31">
        <v>133.1</v>
      </c>
      <c r="C12" s="31">
        <v>20.7</v>
      </c>
      <c r="D12" s="32">
        <v>9100822</v>
      </c>
      <c r="F12" s="39" t="s">
        <v>82</v>
      </c>
      <c r="G12" s="38" t="s">
        <v>83</v>
      </c>
      <c r="I12" s="38">
        <v>3</v>
      </c>
      <c r="M12" s="33" t="str">
        <f t="shared" si="0"/>
        <v/>
      </c>
    </row>
    <row r="13" spans="1:14" x14ac:dyDescent="0.2">
      <c r="A13" t="s">
        <v>84</v>
      </c>
      <c r="B13" s="31">
        <v>122.1</v>
      </c>
      <c r="C13" s="31">
        <v>19.7</v>
      </c>
      <c r="D13" s="32">
        <v>9574999</v>
      </c>
      <c r="F13" s="39" t="s">
        <v>85</v>
      </c>
      <c r="G13" s="38" t="s">
        <v>86</v>
      </c>
      <c r="I13" s="38">
        <v>4</v>
      </c>
      <c r="M13" s="33" t="str">
        <f t="shared" si="0"/>
        <v/>
      </c>
    </row>
    <row r="14" spans="1:14" x14ac:dyDescent="0.2">
      <c r="A14" t="s">
        <v>87</v>
      </c>
      <c r="B14" s="31">
        <v>85</v>
      </c>
      <c r="C14" s="31">
        <v>13.5</v>
      </c>
      <c r="F14" s="39" t="s">
        <v>88</v>
      </c>
      <c r="G14" s="38" t="s">
        <v>89</v>
      </c>
      <c r="I14" s="38" t="s">
        <v>90</v>
      </c>
      <c r="K14" s="40"/>
      <c r="L14" s="40"/>
      <c r="M14" s="33" t="str">
        <f t="shared" si="0"/>
        <v/>
      </c>
    </row>
    <row r="15" spans="1:14" x14ac:dyDescent="0.2">
      <c r="A15" t="s">
        <v>91</v>
      </c>
      <c r="B15" s="31">
        <v>205.5</v>
      </c>
      <c r="C15" s="31">
        <v>25.2</v>
      </c>
      <c r="D15" s="32">
        <v>7304314</v>
      </c>
      <c r="F15" s="39" t="s">
        <v>92</v>
      </c>
      <c r="G15" s="38" t="s">
        <v>93</v>
      </c>
      <c r="I15" s="38" t="s">
        <v>94</v>
      </c>
      <c r="M15" s="33" t="str">
        <f t="shared" si="0"/>
        <v/>
      </c>
    </row>
    <row r="16" spans="1:14" x14ac:dyDescent="0.2">
      <c r="A16" t="s">
        <v>95</v>
      </c>
      <c r="B16" s="31">
        <v>195.6</v>
      </c>
      <c r="C16" s="31">
        <v>30.2</v>
      </c>
      <c r="D16" s="32">
        <v>9152741</v>
      </c>
      <c r="F16" s="39" t="s">
        <v>96</v>
      </c>
      <c r="G16" s="38" t="s">
        <v>97</v>
      </c>
      <c r="I16" s="38" t="s">
        <v>98</v>
      </c>
      <c r="M16" s="33" t="str">
        <f t="shared" si="0"/>
        <v/>
      </c>
    </row>
    <row r="17" spans="1:13" x14ac:dyDescent="0.2">
      <c r="A17" t="s">
        <v>99</v>
      </c>
      <c r="B17" s="31">
        <v>55.5</v>
      </c>
      <c r="C17" s="31">
        <v>11</v>
      </c>
      <c r="D17" s="32">
        <v>9245433</v>
      </c>
      <c r="F17" s="39" t="s">
        <v>100</v>
      </c>
      <c r="G17" s="38" t="s">
        <v>101</v>
      </c>
      <c r="I17" s="38">
        <v>6</v>
      </c>
    </row>
    <row r="18" spans="1:13" x14ac:dyDescent="0.2">
      <c r="A18" t="s">
        <v>102</v>
      </c>
      <c r="B18" s="31">
        <v>276.5</v>
      </c>
      <c r="C18" s="31">
        <v>32.200000000000003</v>
      </c>
      <c r="D18" s="32">
        <v>9043770</v>
      </c>
      <c r="F18" s="39" t="s">
        <v>103</v>
      </c>
      <c r="G18" s="38" t="s">
        <v>104</v>
      </c>
      <c r="I18" s="38">
        <v>7</v>
      </c>
    </row>
    <row r="19" spans="1:13" x14ac:dyDescent="0.2">
      <c r="A19" t="s">
        <v>105</v>
      </c>
      <c r="B19" s="31">
        <v>195.6</v>
      </c>
      <c r="C19" s="31">
        <v>30.2</v>
      </c>
      <c r="D19" s="32">
        <v>9152765</v>
      </c>
      <c r="F19" s="39" t="s">
        <v>106</v>
      </c>
      <c r="G19" s="38" t="s">
        <v>107</v>
      </c>
      <c r="I19" s="38">
        <v>8</v>
      </c>
    </row>
    <row r="20" spans="1:13" ht="27" x14ac:dyDescent="0.2">
      <c r="A20" t="s">
        <v>108</v>
      </c>
      <c r="B20" s="31">
        <v>138</v>
      </c>
      <c r="C20" s="31">
        <v>21</v>
      </c>
      <c r="D20" s="32">
        <v>9468085</v>
      </c>
      <c r="F20" s="41" t="s">
        <v>109</v>
      </c>
      <c r="G20" s="38" t="s">
        <v>110</v>
      </c>
      <c r="I20" s="38">
        <v>9</v>
      </c>
    </row>
    <row r="21" spans="1:13" ht="27" x14ac:dyDescent="0.2">
      <c r="A21" t="s">
        <v>111</v>
      </c>
      <c r="B21" s="31">
        <v>183</v>
      </c>
      <c r="C21" s="31">
        <v>32.200000000000003</v>
      </c>
      <c r="D21" s="32">
        <v>9478688</v>
      </c>
      <c r="F21" s="41" t="s">
        <v>112</v>
      </c>
      <c r="G21" s="38" t="s">
        <v>113</v>
      </c>
      <c r="I21" s="38" t="s">
        <v>114</v>
      </c>
    </row>
    <row r="22" spans="1:13" ht="27" x14ac:dyDescent="0.2">
      <c r="A22" t="s">
        <v>115</v>
      </c>
      <c r="B22" s="31">
        <v>183.1</v>
      </c>
      <c r="C22" s="31">
        <v>32.200000000000003</v>
      </c>
      <c r="D22" s="32">
        <v>9391426</v>
      </c>
      <c r="F22" s="41" t="s">
        <v>116</v>
      </c>
      <c r="G22" s="38" t="s">
        <v>117</v>
      </c>
      <c r="I22" s="38" t="s">
        <v>118</v>
      </c>
      <c r="K22" s="42"/>
      <c r="L22" s="42"/>
      <c r="M22" s="42"/>
    </row>
    <row r="23" spans="1:13" x14ac:dyDescent="0.2">
      <c r="A23" t="s">
        <v>119</v>
      </c>
      <c r="B23" s="31">
        <v>148.1</v>
      </c>
      <c r="C23" s="31">
        <v>22.7</v>
      </c>
      <c r="D23" s="32">
        <v>9214264</v>
      </c>
      <c r="F23" s="39" t="s">
        <v>120</v>
      </c>
      <c r="G23" s="38" t="s">
        <v>121</v>
      </c>
      <c r="I23" s="38" t="s">
        <v>122</v>
      </c>
    </row>
    <row r="24" spans="1:13" x14ac:dyDescent="0.2">
      <c r="A24" t="s">
        <v>123</v>
      </c>
      <c r="B24" s="31">
        <v>184.1</v>
      </c>
      <c r="C24" s="31">
        <v>25.2</v>
      </c>
      <c r="D24" s="32">
        <v>9217533</v>
      </c>
      <c r="F24" s="39" t="s">
        <v>124</v>
      </c>
      <c r="G24" s="38" t="s">
        <v>125</v>
      </c>
      <c r="I24" s="38" t="s">
        <v>126</v>
      </c>
    </row>
    <row r="25" spans="1:13" x14ac:dyDescent="0.2">
      <c r="A25" t="s">
        <v>127</v>
      </c>
      <c r="B25" s="31">
        <v>192.8</v>
      </c>
      <c r="C25" s="31">
        <v>24.7</v>
      </c>
      <c r="D25" s="32">
        <v>8913162</v>
      </c>
      <c r="F25" s="39" t="s">
        <v>128</v>
      </c>
      <c r="G25" s="38" t="s">
        <v>129</v>
      </c>
      <c r="I25" s="38" t="s">
        <v>130</v>
      </c>
    </row>
    <row r="26" spans="1:13" x14ac:dyDescent="0.2">
      <c r="A26" t="s">
        <v>131</v>
      </c>
      <c r="B26" s="31">
        <v>200</v>
      </c>
      <c r="C26" s="31">
        <v>29.7</v>
      </c>
      <c r="D26" s="32">
        <v>9166649</v>
      </c>
      <c r="F26" s="39" t="s">
        <v>132</v>
      </c>
      <c r="G26" s="38" t="s">
        <v>133</v>
      </c>
      <c r="I26" s="38" t="s">
        <v>134</v>
      </c>
    </row>
    <row r="27" spans="1:13" x14ac:dyDescent="0.2">
      <c r="A27" t="s">
        <v>135</v>
      </c>
      <c r="B27" s="31">
        <v>195.6</v>
      </c>
      <c r="C27" s="31">
        <v>32.200000000000003</v>
      </c>
      <c r="D27" s="32">
        <v>9148025</v>
      </c>
      <c r="F27" s="39" t="s">
        <v>136</v>
      </c>
      <c r="G27" s="38" t="s">
        <v>137</v>
      </c>
      <c r="I27" s="38" t="s">
        <v>138</v>
      </c>
    </row>
    <row r="28" spans="1:13" x14ac:dyDescent="0.2">
      <c r="A28" t="s">
        <v>139</v>
      </c>
      <c r="B28" s="31">
        <v>48</v>
      </c>
      <c r="C28" s="31">
        <v>13.1</v>
      </c>
      <c r="D28" s="32">
        <v>9425423</v>
      </c>
      <c r="F28" s="39" t="s">
        <v>140</v>
      </c>
      <c r="G28" s="38" t="s">
        <v>141</v>
      </c>
      <c r="I28" s="38" t="s">
        <v>142</v>
      </c>
    </row>
    <row r="29" spans="1:13" x14ac:dyDescent="0.2">
      <c r="A29" t="s">
        <v>143</v>
      </c>
      <c r="B29" s="31">
        <v>139.30000000000001</v>
      </c>
      <c r="C29" s="31">
        <v>27.3</v>
      </c>
      <c r="D29" s="32">
        <v>9425423</v>
      </c>
      <c r="I29" s="38" t="s">
        <v>144</v>
      </c>
    </row>
    <row r="30" spans="1:13" x14ac:dyDescent="0.2">
      <c r="A30" t="s">
        <v>145</v>
      </c>
      <c r="B30" s="31">
        <v>200</v>
      </c>
      <c r="C30" s="31">
        <v>32.200000000000003</v>
      </c>
      <c r="D30" s="32">
        <v>9397999</v>
      </c>
      <c r="I30" s="38" t="s">
        <v>146</v>
      </c>
    </row>
    <row r="31" spans="1:13" x14ac:dyDescent="0.2">
      <c r="A31" t="s">
        <v>147</v>
      </c>
      <c r="B31" s="31">
        <v>238</v>
      </c>
      <c r="C31" s="31">
        <v>34.4</v>
      </c>
      <c r="D31" s="32">
        <v>9188037</v>
      </c>
      <c r="I31" s="38" t="s">
        <v>148</v>
      </c>
    </row>
    <row r="32" spans="1:13" x14ac:dyDescent="0.2">
      <c r="A32" t="s">
        <v>149</v>
      </c>
      <c r="B32" s="31">
        <v>189.8</v>
      </c>
      <c r="C32" s="31">
        <v>32.200000000000003</v>
      </c>
      <c r="D32" s="32">
        <v>9406805</v>
      </c>
    </row>
    <row r="33" spans="1:4" x14ac:dyDescent="0.2">
      <c r="A33" t="s">
        <v>150</v>
      </c>
      <c r="B33" s="31">
        <v>189.8</v>
      </c>
      <c r="C33" s="31">
        <v>32.200000000000003</v>
      </c>
      <c r="D33" s="32">
        <v>9254551</v>
      </c>
    </row>
    <row r="34" spans="1:4" x14ac:dyDescent="0.2">
      <c r="A34" t="s">
        <v>151</v>
      </c>
      <c r="B34" s="31">
        <v>177.5</v>
      </c>
      <c r="C34" s="31">
        <v>26</v>
      </c>
      <c r="D34" s="32">
        <v>9153496</v>
      </c>
    </row>
    <row r="35" spans="1:4" x14ac:dyDescent="0.2">
      <c r="A35" t="s">
        <v>152</v>
      </c>
      <c r="B35" s="31">
        <v>127.1</v>
      </c>
      <c r="C35" s="31">
        <v>20.3</v>
      </c>
      <c r="D35" s="32">
        <v>9321639</v>
      </c>
    </row>
    <row r="36" spans="1:4" x14ac:dyDescent="0.2">
      <c r="A36" t="s">
        <v>153</v>
      </c>
      <c r="B36" s="31">
        <v>195.6</v>
      </c>
      <c r="C36" s="31">
        <v>30.2</v>
      </c>
      <c r="D36" s="32">
        <v>9178276</v>
      </c>
    </row>
    <row r="37" spans="1:4" x14ac:dyDescent="0.2">
      <c r="A37" t="s">
        <v>154</v>
      </c>
      <c r="B37" s="31">
        <v>183.3</v>
      </c>
      <c r="C37" s="31">
        <v>32.200000000000003</v>
      </c>
      <c r="D37" s="32">
        <v>9256901</v>
      </c>
    </row>
    <row r="38" spans="1:4" x14ac:dyDescent="0.2">
      <c r="A38" t="s">
        <v>155</v>
      </c>
      <c r="B38" s="31">
        <v>209</v>
      </c>
      <c r="C38" s="31">
        <v>29.7</v>
      </c>
      <c r="D38" s="32">
        <v>9383223</v>
      </c>
    </row>
    <row r="39" spans="1:4" x14ac:dyDescent="0.2">
      <c r="A39" t="s">
        <v>156</v>
      </c>
      <c r="B39" s="31">
        <v>169.6</v>
      </c>
      <c r="C39" s="31">
        <v>27.2</v>
      </c>
      <c r="D39" s="32">
        <v>9224867</v>
      </c>
    </row>
    <row r="40" spans="1:4" x14ac:dyDescent="0.2">
      <c r="A40" t="s">
        <v>157</v>
      </c>
      <c r="B40" s="31">
        <v>195.6</v>
      </c>
      <c r="C40" s="31">
        <v>30.2</v>
      </c>
      <c r="D40" s="32">
        <v>9178288</v>
      </c>
    </row>
    <row r="41" spans="1:4" x14ac:dyDescent="0.2">
      <c r="A41" t="s">
        <v>158</v>
      </c>
      <c r="B41" s="31">
        <v>285.10000000000002</v>
      </c>
      <c r="C41" s="31">
        <v>36.9</v>
      </c>
      <c r="D41" s="32">
        <v>9226906</v>
      </c>
    </row>
    <row r="42" spans="1:4" x14ac:dyDescent="0.2">
      <c r="A42" t="s">
        <v>159</v>
      </c>
      <c r="B42" s="31">
        <v>101.9</v>
      </c>
      <c r="C42" s="31">
        <v>16</v>
      </c>
      <c r="D42" s="32">
        <v>9516715</v>
      </c>
    </row>
    <row r="43" spans="1:4" x14ac:dyDescent="0.2">
      <c r="A43" t="s">
        <v>160</v>
      </c>
      <c r="B43" s="31">
        <v>182.6</v>
      </c>
      <c r="C43" s="31">
        <v>30.2</v>
      </c>
      <c r="D43" s="32">
        <v>9138783</v>
      </c>
    </row>
    <row r="44" spans="1:4" x14ac:dyDescent="0.2">
      <c r="A44" t="s">
        <v>161</v>
      </c>
      <c r="B44" s="31">
        <v>153.80000000000001</v>
      </c>
      <c r="C44" s="31">
        <v>20.3</v>
      </c>
    </row>
    <row r="45" spans="1:4" x14ac:dyDescent="0.2">
      <c r="A45" t="s">
        <v>162</v>
      </c>
      <c r="B45" s="31">
        <v>143</v>
      </c>
      <c r="C45" s="31">
        <v>21.7</v>
      </c>
      <c r="D45" s="32">
        <v>9333539</v>
      </c>
    </row>
    <row r="46" spans="1:4" x14ac:dyDescent="0.2">
      <c r="A46" t="s">
        <v>163</v>
      </c>
      <c r="B46" s="31">
        <v>230.6</v>
      </c>
      <c r="C46" s="31">
        <v>32.5</v>
      </c>
      <c r="D46" s="32">
        <v>8201480</v>
      </c>
    </row>
    <row r="47" spans="1:4" x14ac:dyDescent="0.2">
      <c r="A47" t="s">
        <v>164</v>
      </c>
      <c r="B47" s="31">
        <v>158.80000000000001</v>
      </c>
      <c r="C47" s="31">
        <v>24</v>
      </c>
      <c r="D47" s="32">
        <v>9127526</v>
      </c>
    </row>
    <row r="48" spans="1:4" x14ac:dyDescent="0.2">
      <c r="A48" t="s">
        <v>165</v>
      </c>
      <c r="B48" s="31">
        <v>188.5</v>
      </c>
      <c r="C48" s="31">
        <v>26.5</v>
      </c>
      <c r="D48" s="32">
        <v>9182631</v>
      </c>
    </row>
    <row r="49" spans="1:4" x14ac:dyDescent="0.2">
      <c r="A49" t="s">
        <v>166</v>
      </c>
      <c r="B49" s="31">
        <v>188.6</v>
      </c>
      <c r="C49" s="31">
        <v>26.5</v>
      </c>
      <c r="D49" s="32">
        <v>9208368</v>
      </c>
    </row>
    <row r="50" spans="1:4" x14ac:dyDescent="0.2">
      <c r="A50" t="s">
        <v>167</v>
      </c>
      <c r="B50" s="31">
        <v>166.6</v>
      </c>
      <c r="C50" s="31">
        <v>27.6</v>
      </c>
      <c r="D50" s="32">
        <v>9046241</v>
      </c>
    </row>
    <row r="51" spans="1:4" x14ac:dyDescent="0.2">
      <c r="A51" t="s">
        <v>168</v>
      </c>
      <c r="B51" s="31">
        <v>200</v>
      </c>
      <c r="C51" s="31">
        <v>32.200000000000003</v>
      </c>
      <c r="D51" s="32">
        <v>9122930</v>
      </c>
    </row>
    <row r="52" spans="1:4" x14ac:dyDescent="0.2">
      <c r="A52" t="s">
        <v>169</v>
      </c>
      <c r="B52" s="31">
        <v>200</v>
      </c>
      <c r="C52" s="31">
        <v>32.200000000000003</v>
      </c>
      <c r="D52" s="32">
        <v>8600208</v>
      </c>
    </row>
    <row r="53" spans="1:4" x14ac:dyDescent="0.2">
      <c r="A53" t="s">
        <v>170</v>
      </c>
      <c r="B53" s="31">
        <v>147.80000000000001</v>
      </c>
      <c r="C53" s="31">
        <v>23.2</v>
      </c>
    </row>
    <row r="54" spans="1:4" x14ac:dyDescent="0.2">
      <c r="A54" t="s">
        <v>171</v>
      </c>
      <c r="B54" s="31">
        <v>104</v>
      </c>
      <c r="C54" s="31">
        <v>15</v>
      </c>
      <c r="D54" s="32">
        <v>8864189</v>
      </c>
    </row>
    <row r="55" spans="1:4" x14ac:dyDescent="0.2">
      <c r="A55" t="s">
        <v>172</v>
      </c>
      <c r="B55" s="31">
        <v>96.3</v>
      </c>
      <c r="C55" s="31">
        <v>14</v>
      </c>
      <c r="D55" s="32">
        <v>8875798</v>
      </c>
    </row>
    <row r="56" spans="1:4" x14ac:dyDescent="0.2">
      <c r="A56" t="s">
        <v>173</v>
      </c>
      <c r="B56" s="31">
        <v>128.30000000000001</v>
      </c>
      <c r="C56" s="31">
        <v>18.2</v>
      </c>
      <c r="D56" s="32">
        <v>7361611</v>
      </c>
    </row>
    <row r="57" spans="1:4" x14ac:dyDescent="0.2">
      <c r="A57" t="s">
        <v>174</v>
      </c>
      <c r="B57" s="31">
        <v>176.3</v>
      </c>
      <c r="C57" s="31">
        <v>24</v>
      </c>
      <c r="D57" s="32">
        <v>8506373</v>
      </c>
    </row>
    <row r="58" spans="1:4" x14ac:dyDescent="0.2">
      <c r="A58" t="s">
        <v>175</v>
      </c>
      <c r="B58" s="31">
        <v>241</v>
      </c>
      <c r="C58" s="31">
        <v>29.7</v>
      </c>
      <c r="D58" s="32">
        <v>8806204</v>
      </c>
    </row>
    <row r="59" spans="1:4" x14ac:dyDescent="0.2">
      <c r="A59" t="s">
        <v>1128</v>
      </c>
      <c r="B59" s="31">
        <v>135.01</v>
      </c>
      <c r="C59" s="31">
        <v>23</v>
      </c>
      <c r="D59" s="32">
        <v>9607590</v>
      </c>
    </row>
    <row r="60" spans="1:4" x14ac:dyDescent="0.2">
      <c r="A60" t="s">
        <v>1129</v>
      </c>
      <c r="B60" s="31">
        <v>135.01</v>
      </c>
      <c r="C60" s="31">
        <v>23</v>
      </c>
      <c r="D60" s="32">
        <v>9606962</v>
      </c>
    </row>
    <row r="61" spans="1:4" x14ac:dyDescent="0.2">
      <c r="A61" t="s">
        <v>176</v>
      </c>
      <c r="B61" s="31">
        <v>160.1</v>
      </c>
      <c r="C61" s="31">
        <v>21.1</v>
      </c>
      <c r="D61" s="32">
        <v>5383304</v>
      </c>
    </row>
    <row r="62" spans="1:4" x14ac:dyDescent="0.2">
      <c r="A62" t="s">
        <v>177</v>
      </c>
      <c r="B62" s="31">
        <v>176.6</v>
      </c>
      <c r="C62" s="31">
        <v>26</v>
      </c>
      <c r="D62" s="32">
        <v>9296315</v>
      </c>
    </row>
    <row r="63" spans="1:4" x14ac:dyDescent="0.2">
      <c r="A63" t="s">
        <v>178</v>
      </c>
      <c r="B63" s="31">
        <v>173.5</v>
      </c>
      <c r="C63" s="31">
        <v>23.1</v>
      </c>
      <c r="D63" s="32">
        <v>8811352</v>
      </c>
    </row>
    <row r="64" spans="1:4" x14ac:dyDescent="0.2">
      <c r="A64" t="s">
        <v>179</v>
      </c>
      <c r="B64" s="31">
        <v>107.8</v>
      </c>
      <c r="C64" s="31">
        <v>18.2</v>
      </c>
      <c r="D64" s="32">
        <v>9210359</v>
      </c>
    </row>
    <row r="65" spans="1:4" x14ac:dyDescent="0.2">
      <c r="A65" t="s">
        <v>180</v>
      </c>
      <c r="B65" s="31">
        <v>173.5</v>
      </c>
      <c r="C65" s="31">
        <v>23.1</v>
      </c>
      <c r="D65" s="32">
        <v>8314677</v>
      </c>
    </row>
    <row r="66" spans="1:4" x14ac:dyDescent="0.2">
      <c r="A66" t="s">
        <v>181</v>
      </c>
      <c r="B66" s="31">
        <v>168</v>
      </c>
      <c r="C66" s="31">
        <v>26.7</v>
      </c>
      <c r="D66" s="32">
        <v>9123104</v>
      </c>
    </row>
    <row r="67" spans="1:4" x14ac:dyDescent="0.2">
      <c r="A67" t="s">
        <v>1092</v>
      </c>
      <c r="B67" s="31">
        <v>120</v>
      </c>
      <c r="C67" s="31">
        <v>21.19</v>
      </c>
      <c r="D67" s="32">
        <v>9543990</v>
      </c>
    </row>
    <row r="68" spans="1:4" x14ac:dyDescent="0.2">
      <c r="A68" t="s">
        <v>182</v>
      </c>
      <c r="B68" s="31">
        <v>35.200000000000003</v>
      </c>
      <c r="C68" s="31">
        <v>9.1</v>
      </c>
      <c r="D68" s="32">
        <v>9461518</v>
      </c>
    </row>
    <row r="69" spans="1:4" x14ac:dyDescent="0.2">
      <c r="A69" t="s">
        <v>183</v>
      </c>
      <c r="B69" s="31">
        <v>210</v>
      </c>
      <c r="C69" s="31">
        <v>30.2</v>
      </c>
      <c r="D69" s="32">
        <v>9231169</v>
      </c>
    </row>
    <row r="70" spans="1:4" x14ac:dyDescent="0.2">
      <c r="A70" t="s">
        <v>184</v>
      </c>
      <c r="B70" s="31">
        <v>272.10000000000002</v>
      </c>
      <c r="C70" s="31">
        <v>40.4</v>
      </c>
      <c r="D70" s="32">
        <v>9169524</v>
      </c>
    </row>
    <row r="71" spans="1:4" x14ac:dyDescent="0.2">
      <c r="A71" t="s">
        <v>185</v>
      </c>
      <c r="B71" s="31">
        <v>76.5</v>
      </c>
      <c r="C71" s="31">
        <v>14.6</v>
      </c>
      <c r="D71" s="32">
        <v>9039262</v>
      </c>
    </row>
    <row r="72" spans="1:4" x14ac:dyDescent="0.2">
      <c r="A72" t="s">
        <v>186</v>
      </c>
      <c r="B72" s="31">
        <v>51.7</v>
      </c>
      <c r="C72" s="31">
        <v>10</v>
      </c>
      <c r="D72" s="32">
        <v>7382770</v>
      </c>
    </row>
    <row r="73" spans="1:4" x14ac:dyDescent="0.2">
      <c r="A73" t="s">
        <v>187</v>
      </c>
      <c r="B73" s="31">
        <v>67.3</v>
      </c>
      <c r="C73" s="31">
        <v>12.3</v>
      </c>
    </row>
    <row r="74" spans="1:4" x14ac:dyDescent="0.2">
      <c r="A74" t="s">
        <v>188</v>
      </c>
      <c r="B74" s="31">
        <v>183</v>
      </c>
      <c r="C74" s="31">
        <v>32.200000000000003</v>
      </c>
      <c r="D74" s="32">
        <v>9410014</v>
      </c>
    </row>
    <row r="75" spans="1:4" x14ac:dyDescent="0.2">
      <c r="A75" t="s">
        <v>189</v>
      </c>
      <c r="B75" s="31">
        <v>113</v>
      </c>
      <c r="C75" s="31">
        <v>15.6</v>
      </c>
      <c r="D75" s="32">
        <v>9399973</v>
      </c>
    </row>
    <row r="76" spans="1:4" x14ac:dyDescent="0.2">
      <c r="A76" t="s">
        <v>190</v>
      </c>
      <c r="B76" s="31">
        <v>154.80000000000001</v>
      </c>
      <c r="C76" s="31">
        <v>23</v>
      </c>
      <c r="D76" s="32">
        <v>8408753</v>
      </c>
    </row>
    <row r="77" spans="1:4" x14ac:dyDescent="0.2">
      <c r="A77" t="s">
        <v>191</v>
      </c>
      <c r="B77" s="31">
        <v>179.6</v>
      </c>
      <c r="C77" s="31">
        <v>27.6</v>
      </c>
      <c r="D77" s="32">
        <v>9426324</v>
      </c>
    </row>
    <row r="78" spans="1:4" x14ac:dyDescent="0.2">
      <c r="A78" t="s">
        <v>192</v>
      </c>
      <c r="B78" s="31">
        <v>218.1</v>
      </c>
      <c r="C78" s="31">
        <v>32.200000000000003</v>
      </c>
      <c r="D78" s="32">
        <v>8506294</v>
      </c>
    </row>
    <row r="79" spans="1:4" x14ac:dyDescent="0.2">
      <c r="A79" t="s">
        <v>193</v>
      </c>
      <c r="B79" s="31">
        <v>148</v>
      </c>
      <c r="C79" s="31">
        <v>25</v>
      </c>
      <c r="D79" s="32">
        <v>9386213</v>
      </c>
    </row>
    <row r="80" spans="1:4" x14ac:dyDescent="0.2">
      <c r="A80" t="s">
        <v>194</v>
      </c>
      <c r="B80" s="31">
        <v>107</v>
      </c>
      <c r="C80" s="31">
        <v>18.2</v>
      </c>
    </row>
    <row r="81" spans="1:4" x14ac:dyDescent="0.2">
      <c r="A81" t="s">
        <v>195</v>
      </c>
      <c r="B81" s="31">
        <v>153.5</v>
      </c>
      <c r="C81" s="31">
        <v>25.7</v>
      </c>
      <c r="D81" s="32">
        <v>9142095</v>
      </c>
    </row>
    <row r="82" spans="1:4" x14ac:dyDescent="0.2">
      <c r="A82" t="s">
        <v>196</v>
      </c>
      <c r="B82" s="31">
        <v>293.7</v>
      </c>
      <c r="C82" s="31">
        <v>32.200000000000003</v>
      </c>
      <c r="D82" s="32">
        <v>9313917</v>
      </c>
    </row>
    <row r="83" spans="1:4" x14ac:dyDescent="0.2">
      <c r="A83" t="s">
        <v>197</v>
      </c>
      <c r="B83" s="31">
        <v>143</v>
      </c>
      <c r="C83" s="31">
        <v>23.2</v>
      </c>
      <c r="D83" s="32">
        <v>9383443</v>
      </c>
    </row>
    <row r="84" spans="1:4" x14ac:dyDescent="0.2">
      <c r="A84" t="s">
        <v>198</v>
      </c>
      <c r="B84" s="31">
        <v>122</v>
      </c>
      <c r="C84" s="31">
        <v>36.5</v>
      </c>
    </row>
    <row r="85" spans="1:4" x14ac:dyDescent="0.2">
      <c r="A85" t="s">
        <v>199</v>
      </c>
      <c r="B85" s="31">
        <v>135</v>
      </c>
      <c r="C85" s="31">
        <v>42</v>
      </c>
    </row>
    <row r="86" spans="1:4" x14ac:dyDescent="0.2">
      <c r="A86" t="s">
        <v>200</v>
      </c>
      <c r="B86" s="31">
        <v>164.5</v>
      </c>
      <c r="C86" s="31">
        <v>24</v>
      </c>
      <c r="D86" s="32">
        <v>9113381</v>
      </c>
    </row>
    <row r="87" spans="1:4" x14ac:dyDescent="0.2">
      <c r="A87" t="s">
        <v>201</v>
      </c>
      <c r="B87" s="31">
        <v>125.8</v>
      </c>
      <c r="C87" s="31">
        <v>22.2</v>
      </c>
      <c r="D87" s="32">
        <v>9508407</v>
      </c>
    </row>
    <row r="88" spans="1:4" x14ac:dyDescent="0.2">
      <c r="A88" t="s">
        <v>1082</v>
      </c>
      <c r="B88" s="31">
        <v>138.5</v>
      </c>
      <c r="C88" s="31">
        <v>21</v>
      </c>
      <c r="D88" s="32">
        <v>9357236</v>
      </c>
    </row>
    <row r="89" spans="1:4" x14ac:dyDescent="0.2">
      <c r="A89" t="s">
        <v>202</v>
      </c>
      <c r="B89" s="31">
        <v>293.8</v>
      </c>
      <c r="C89" s="31">
        <v>32.200000000000003</v>
      </c>
      <c r="D89" s="32">
        <v>9313967</v>
      </c>
    </row>
    <row r="90" spans="1:4" x14ac:dyDescent="0.2">
      <c r="A90" t="s">
        <v>203</v>
      </c>
      <c r="B90" s="31">
        <v>80.599999999999994</v>
      </c>
      <c r="C90" s="31">
        <v>14.8</v>
      </c>
    </row>
    <row r="91" spans="1:4" x14ac:dyDescent="0.2">
      <c r="A91" t="s">
        <v>204</v>
      </c>
      <c r="B91" s="31">
        <v>180</v>
      </c>
      <c r="C91" s="31">
        <v>32.200000000000003</v>
      </c>
      <c r="D91" s="32">
        <v>9382700</v>
      </c>
    </row>
    <row r="92" spans="1:4" x14ac:dyDescent="0.2">
      <c r="A92" t="s">
        <v>205</v>
      </c>
      <c r="B92" s="31">
        <v>207.8</v>
      </c>
      <c r="C92" s="31">
        <v>32.200000000000003</v>
      </c>
      <c r="D92" s="32">
        <v>9228526</v>
      </c>
    </row>
    <row r="93" spans="1:4" x14ac:dyDescent="0.2">
      <c r="A93" t="s">
        <v>206</v>
      </c>
      <c r="B93" s="31">
        <v>294.10000000000002</v>
      </c>
      <c r="C93" s="31">
        <v>32.200000000000003</v>
      </c>
      <c r="D93" s="32">
        <v>9290440</v>
      </c>
    </row>
    <row r="94" spans="1:4" x14ac:dyDescent="0.2">
      <c r="A94" t="s">
        <v>207</v>
      </c>
      <c r="B94" s="31">
        <v>156.80000000000001</v>
      </c>
      <c r="C94" s="31">
        <v>21.5</v>
      </c>
      <c r="D94" s="32">
        <v>9273806</v>
      </c>
    </row>
    <row r="95" spans="1:4" x14ac:dyDescent="0.2">
      <c r="A95" t="s">
        <v>208</v>
      </c>
      <c r="B95" s="31">
        <v>156.80000000000001</v>
      </c>
      <c r="C95" s="31">
        <v>21.5</v>
      </c>
      <c r="D95" s="32">
        <v>9273791</v>
      </c>
    </row>
    <row r="96" spans="1:4" x14ac:dyDescent="0.2">
      <c r="A96" t="s">
        <v>209</v>
      </c>
      <c r="B96" s="31">
        <v>138.1</v>
      </c>
      <c r="C96" s="31">
        <v>21.3</v>
      </c>
      <c r="D96" s="32">
        <v>9388895</v>
      </c>
    </row>
    <row r="97" spans="1:4" x14ac:dyDescent="0.2">
      <c r="A97" t="s">
        <v>210</v>
      </c>
      <c r="B97" s="31">
        <v>138.80000000000001</v>
      </c>
      <c r="C97" s="31">
        <v>21</v>
      </c>
      <c r="D97" s="32">
        <v>9437309</v>
      </c>
    </row>
    <row r="98" spans="1:4" x14ac:dyDescent="0.2">
      <c r="A98" t="s">
        <v>211</v>
      </c>
      <c r="B98" s="31">
        <v>134.6</v>
      </c>
      <c r="C98" s="31">
        <v>21.5</v>
      </c>
      <c r="D98" s="32">
        <v>9277292</v>
      </c>
    </row>
    <row r="99" spans="1:4" x14ac:dyDescent="0.2">
      <c r="A99" t="s">
        <v>212</v>
      </c>
      <c r="B99" s="31">
        <v>90</v>
      </c>
      <c r="C99" s="31">
        <v>14.5</v>
      </c>
      <c r="D99" s="32">
        <v>9600853</v>
      </c>
    </row>
    <row r="100" spans="1:4" x14ac:dyDescent="0.2">
      <c r="A100" t="s">
        <v>213</v>
      </c>
      <c r="B100" s="31">
        <v>200</v>
      </c>
      <c r="C100" s="31">
        <v>32.200000000000003</v>
      </c>
      <c r="D100" s="32">
        <v>9531715</v>
      </c>
    </row>
    <row r="101" spans="1:4" x14ac:dyDescent="0.2">
      <c r="A101" t="s">
        <v>1124</v>
      </c>
      <c r="B101" s="31">
        <v>138.5</v>
      </c>
      <c r="C101" s="31">
        <v>21</v>
      </c>
      <c r="D101" s="32">
        <v>9488047</v>
      </c>
    </row>
    <row r="102" spans="1:4" x14ac:dyDescent="0.2">
      <c r="A102" t="s">
        <v>214</v>
      </c>
      <c r="B102" s="31">
        <v>205.5</v>
      </c>
      <c r="C102" s="31">
        <v>27</v>
      </c>
      <c r="D102" s="32">
        <v>7108930</v>
      </c>
    </row>
    <row r="103" spans="1:4" x14ac:dyDescent="0.2">
      <c r="A103" t="s">
        <v>215</v>
      </c>
      <c r="B103" s="31">
        <v>35.200000000000003</v>
      </c>
      <c r="C103" s="31">
        <v>11.8</v>
      </c>
    </row>
    <row r="104" spans="1:4" x14ac:dyDescent="0.2">
      <c r="A104" t="s">
        <v>216</v>
      </c>
      <c r="B104" s="31">
        <v>158.5</v>
      </c>
      <c r="C104" s="31">
        <v>26</v>
      </c>
    </row>
    <row r="105" spans="1:4" x14ac:dyDescent="0.2">
      <c r="A105" t="s">
        <v>217</v>
      </c>
      <c r="B105" s="31">
        <v>183</v>
      </c>
      <c r="C105" s="31">
        <v>32.200000000000003</v>
      </c>
      <c r="D105" s="32">
        <v>9397468</v>
      </c>
    </row>
    <row r="106" spans="1:4" x14ac:dyDescent="0.2">
      <c r="A106" t="s">
        <v>218</v>
      </c>
      <c r="B106" s="31">
        <v>126</v>
      </c>
      <c r="C106" s="31">
        <v>20.100000000000001</v>
      </c>
      <c r="D106" s="32">
        <v>9104809</v>
      </c>
    </row>
    <row r="107" spans="1:4" x14ac:dyDescent="0.2">
      <c r="A107" t="s">
        <v>219</v>
      </c>
      <c r="B107" s="31">
        <v>142.1</v>
      </c>
      <c r="C107" s="31">
        <v>22.2</v>
      </c>
      <c r="D107" s="32">
        <v>9132492</v>
      </c>
    </row>
    <row r="108" spans="1:4" x14ac:dyDescent="0.2">
      <c r="A108" t="s">
        <v>220</v>
      </c>
      <c r="B108" s="31">
        <v>227.8</v>
      </c>
      <c r="C108" s="31">
        <v>32.200000000000003</v>
      </c>
      <c r="D108" s="32">
        <v>9176565</v>
      </c>
    </row>
    <row r="109" spans="1:4" x14ac:dyDescent="0.2">
      <c r="A109" t="s">
        <v>221</v>
      </c>
      <c r="B109" s="31">
        <v>293.8</v>
      </c>
      <c r="C109" s="31">
        <v>32.200000000000003</v>
      </c>
      <c r="D109" s="32">
        <v>9313905</v>
      </c>
    </row>
    <row r="110" spans="1:4" x14ac:dyDescent="0.2">
      <c r="A110" t="s">
        <v>222</v>
      </c>
      <c r="B110" s="31">
        <v>208</v>
      </c>
      <c r="C110" s="31">
        <v>32.200000000000003</v>
      </c>
      <c r="D110" s="32">
        <v>9228540</v>
      </c>
    </row>
    <row r="111" spans="1:4" x14ac:dyDescent="0.2">
      <c r="A111" t="s">
        <v>223</v>
      </c>
      <c r="B111" s="31">
        <v>68.5</v>
      </c>
      <c r="C111" s="31">
        <v>15.3</v>
      </c>
      <c r="D111" s="32">
        <v>9390056</v>
      </c>
    </row>
    <row r="112" spans="1:4" x14ac:dyDescent="0.2">
      <c r="A112" t="s">
        <v>224</v>
      </c>
      <c r="B112" s="31">
        <v>59.7</v>
      </c>
      <c r="C112" s="31">
        <v>15</v>
      </c>
      <c r="D112" s="32">
        <v>9513543</v>
      </c>
    </row>
    <row r="113" spans="1:4" x14ac:dyDescent="0.2">
      <c r="A113" t="s">
        <v>225</v>
      </c>
      <c r="B113" s="31">
        <v>59.7</v>
      </c>
      <c r="C113" s="31">
        <v>15</v>
      </c>
    </row>
    <row r="114" spans="1:4" x14ac:dyDescent="0.2">
      <c r="A114" t="s">
        <v>226</v>
      </c>
      <c r="B114" s="31">
        <v>59.7</v>
      </c>
      <c r="C114" s="31">
        <v>15</v>
      </c>
      <c r="D114" s="32">
        <v>9865392</v>
      </c>
    </row>
    <row r="115" spans="1:4" x14ac:dyDescent="0.2">
      <c r="A115" t="s">
        <v>227</v>
      </c>
      <c r="B115" s="31">
        <v>65.7</v>
      </c>
      <c r="C115" s="31">
        <v>16</v>
      </c>
      <c r="D115" s="32">
        <v>9619098</v>
      </c>
    </row>
    <row r="116" spans="1:4" x14ac:dyDescent="0.2">
      <c r="A116" t="s">
        <v>228</v>
      </c>
      <c r="B116" s="31">
        <v>64.8</v>
      </c>
      <c r="C116" s="31">
        <v>16</v>
      </c>
    </row>
    <row r="117" spans="1:4" x14ac:dyDescent="0.2">
      <c r="A117" t="s">
        <v>229</v>
      </c>
      <c r="B117" s="31">
        <v>291.7</v>
      </c>
      <c r="C117" s="31">
        <v>32.200000000000003</v>
      </c>
    </row>
    <row r="118" spans="1:4" x14ac:dyDescent="0.2">
      <c r="A118" t="s">
        <v>230</v>
      </c>
      <c r="B118" s="31">
        <v>170</v>
      </c>
      <c r="C118" s="31">
        <v>27.5</v>
      </c>
      <c r="D118" s="32">
        <v>8313221</v>
      </c>
    </row>
    <row r="119" spans="1:4" x14ac:dyDescent="0.2">
      <c r="A119" t="s">
        <v>231</v>
      </c>
      <c r="B119" s="31">
        <v>111.5</v>
      </c>
      <c r="C119" s="31">
        <v>20.7</v>
      </c>
      <c r="D119" s="32">
        <v>8907424</v>
      </c>
    </row>
    <row r="120" spans="1:4" x14ac:dyDescent="0.2">
      <c r="A120" t="s">
        <v>232</v>
      </c>
      <c r="B120" s="31">
        <v>133.6</v>
      </c>
      <c r="C120" s="31">
        <v>23</v>
      </c>
      <c r="D120" s="32">
        <v>9002398</v>
      </c>
    </row>
    <row r="121" spans="1:4" x14ac:dyDescent="0.2">
      <c r="A121" t="s">
        <v>233</v>
      </c>
      <c r="B121" s="31">
        <v>200</v>
      </c>
      <c r="C121" s="31">
        <v>32.200000000000003</v>
      </c>
      <c r="D121" s="32">
        <v>9598012</v>
      </c>
    </row>
    <row r="122" spans="1:4" x14ac:dyDescent="0.2">
      <c r="A122" t="s">
        <v>234</v>
      </c>
      <c r="B122" s="31">
        <v>121</v>
      </c>
      <c r="C122" s="31">
        <v>21.5</v>
      </c>
      <c r="D122" s="32">
        <v>9163776</v>
      </c>
    </row>
    <row r="123" spans="1:4" x14ac:dyDescent="0.2">
      <c r="A123" t="s">
        <v>235</v>
      </c>
      <c r="B123" s="31">
        <v>176</v>
      </c>
      <c r="C123" s="31">
        <v>28.2</v>
      </c>
      <c r="D123" s="32">
        <v>8213847</v>
      </c>
    </row>
    <row r="124" spans="1:4" x14ac:dyDescent="0.2">
      <c r="A124" t="s">
        <v>236</v>
      </c>
      <c r="B124" s="31">
        <v>293.7</v>
      </c>
      <c r="C124" s="31">
        <v>32.200000000000003</v>
      </c>
      <c r="D124" s="32">
        <v>9313931</v>
      </c>
    </row>
    <row r="125" spans="1:4" x14ac:dyDescent="0.2">
      <c r="A125" t="s">
        <v>237</v>
      </c>
      <c r="B125" s="31">
        <v>294.10000000000002</v>
      </c>
      <c r="C125" s="31">
        <v>32.200000000000003</v>
      </c>
      <c r="D125" s="32">
        <v>9313955</v>
      </c>
    </row>
    <row r="126" spans="1:4" x14ac:dyDescent="0.2">
      <c r="A126" t="s">
        <v>238</v>
      </c>
      <c r="B126" s="31">
        <v>293.7</v>
      </c>
      <c r="C126" s="31">
        <v>32.200000000000003</v>
      </c>
      <c r="D126" s="32">
        <v>9313943</v>
      </c>
    </row>
    <row r="127" spans="1:4" x14ac:dyDescent="0.2">
      <c r="A127" t="s">
        <v>239</v>
      </c>
      <c r="B127" s="31">
        <v>190</v>
      </c>
      <c r="C127" s="31">
        <v>32.200000000000003</v>
      </c>
      <c r="D127" s="32">
        <v>9426245</v>
      </c>
    </row>
    <row r="128" spans="1:4" x14ac:dyDescent="0.2">
      <c r="A128" t="s">
        <v>240</v>
      </c>
      <c r="B128" s="31">
        <v>190</v>
      </c>
      <c r="C128" s="31">
        <v>32.200000000000003</v>
      </c>
      <c r="D128" s="32">
        <v>9426192</v>
      </c>
    </row>
    <row r="129" spans="1:4" x14ac:dyDescent="0.2">
      <c r="A129" t="s">
        <v>241</v>
      </c>
      <c r="B129" s="31">
        <v>317.7</v>
      </c>
      <c r="C129" s="31">
        <v>43.2</v>
      </c>
      <c r="D129" s="32">
        <v>9315381</v>
      </c>
    </row>
    <row r="130" spans="1:4" x14ac:dyDescent="0.2">
      <c r="A130" t="s">
        <v>242</v>
      </c>
      <c r="B130" s="31">
        <v>300</v>
      </c>
      <c r="C130" s="31">
        <v>40</v>
      </c>
    </row>
    <row r="131" spans="1:4" x14ac:dyDescent="0.2">
      <c r="A131" t="s">
        <v>243</v>
      </c>
      <c r="B131" s="31">
        <v>163.30000000000001</v>
      </c>
      <c r="C131" s="31">
        <v>27.5</v>
      </c>
      <c r="D131" s="32">
        <v>8513807</v>
      </c>
    </row>
    <row r="132" spans="1:4" x14ac:dyDescent="0.2">
      <c r="A132" t="s">
        <v>244</v>
      </c>
      <c r="B132" s="31">
        <v>259.2</v>
      </c>
      <c r="C132" s="31">
        <v>32.200000000000003</v>
      </c>
      <c r="D132" s="32">
        <v>9150200</v>
      </c>
    </row>
    <row r="133" spans="1:4" x14ac:dyDescent="0.2">
      <c r="A133" t="s">
        <v>245</v>
      </c>
      <c r="B133" s="31">
        <v>259</v>
      </c>
      <c r="C133" s="31">
        <v>32.200000000000003</v>
      </c>
      <c r="D133" s="32">
        <v>9150183</v>
      </c>
    </row>
    <row r="134" spans="1:4" x14ac:dyDescent="0.2">
      <c r="A134" t="s">
        <v>246</v>
      </c>
      <c r="B134" s="31">
        <v>34.4</v>
      </c>
      <c r="C134" s="31">
        <v>11.8</v>
      </c>
    </row>
    <row r="135" spans="1:4" x14ac:dyDescent="0.2">
      <c r="A135" t="s">
        <v>247</v>
      </c>
      <c r="B135" s="31">
        <v>158.5</v>
      </c>
      <c r="C135" s="31">
        <v>26</v>
      </c>
    </row>
    <row r="136" spans="1:4" x14ac:dyDescent="0.2">
      <c r="A136" t="s">
        <v>248</v>
      </c>
      <c r="B136" s="31">
        <v>169</v>
      </c>
      <c r="C136" s="31">
        <v>27</v>
      </c>
      <c r="D136" s="32">
        <v>9127681</v>
      </c>
    </row>
    <row r="137" spans="1:4" x14ac:dyDescent="0.2">
      <c r="A137" t="s">
        <v>249</v>
      </c>
      <c r="B137" s="31">
        <v>144.1</v>
      </c>
      <c r="C137" s="31">
        <v>23.2</v>
      </c>
      <c r="D137" s="32">
        <v>9138329</v>
      </c>
    </row>
    <row r="138" spans="1:4" x14ac:dyDescent="0.2">
      <c r="A138" t="s">
        <v>250</v>
      </c>
      <c r="B138" s="31">
        <v>182.8</v>
      </c>
      <c r="C138" s="31">
        <v>28</v>
      </c>
      <c r="D138" s="32">
        <v>9143116</v>
      </c>
    </row>
    <row r="139" spans="1:4" x14ac:dyDescent="0.2">
      <c r="A139" t="s">
        <v>251</v>
      </c>
      <c r="B139" s="31">
        <v>55.5</v>
      </c>
      <c r="C139" s="31">
        <v>11</v>
      </c>
      <c r="D139" s="32">
        <v>9246968</v>
      </c>
    </row>
    <row r="140" spans="1:4" x14ac:dyDescent="0.2">
      <c r="A140" t="s">
        <v>252</v>
      </c>
      <c r="B140" s="31">
        <v>67.3</v>
      </c>
      <c r="C140" s="31">
        <v>12.3</v>
      </c>
      <c r="D140" s="32">
        <v>9225536</v>
      </c>
    </row>
    <row r="141" spans="1:4" x14ac:dyDescent="0.2">
      <c r="A141" t="s">
        <v>253</v>
      </c>
      <c r="B141" s="31">
        <v>67.3</v>
      </c>
      <c r="C141" s="31">
        <v>12.3</v>
      </c>
      <c r="D141" s="32">
        <v>9168063</v>
      </c>
    </row>
    <row r="142" spans="1:4" x14ac:dyDescent="0.2">
      <c r="A142" t="s">
        <v>254</v>
      </c>
      <c r="B142" s="31">
        <v>182.8</v>
      </c>
      <c r="C142" s="31">
        <v>28</v>
      </c>
      <c r="D142" s="32">
        <v>9182021</v>
      </c>
    </row>
    <row r="143" spans="1:4" x14ac:dyDescent="0.2">
      <c r="A143" t="s">
        <v>255</v>
      </c>
      <c r="B143" s="31">
        <v>227.8</v>
      </c>
      <c r="C143" s="31">
        <v>32.200000000000003</v>
      </c>
      <c r="D143" s="32">
        <v>9505027</v>
      </c>
    </row>
    <row r="144" spans="1:4" x14ac:dyDescent="0.2">
      <c r="A144" t="s">
        <v>256</v>
      </c>
      <c r="B144" s="31">
        <v>200</v>
      </c>
      <c r="C144" s="31">
        <v>32.200000000000003</v>
      </c>
      <c r="D144" s="32">
        <v>9544920</v>
      </c>
    </row>
    <row r="145" spans="1:4" x14ac:dyDescent="0.2">
      <c r="A145" t="s">
        <v>257</v>
      </c>
      <c r="B145" s="31">
        <v>150.1</v>
      </c>
      <c r="C145" s="31">
        <v>25</v>
      </c>
      <c r="D145" s="32">
        <v>8908715</v>
      </c>
    </row>
    <row r="146" spans="1:4" x14ac:dyDescent="0.2">
      <c r="A146" t="s">
        <v>258</v>
      </c>
      <c r="B146" s="31">
        <v>129</v>
      </c>
      <c r="C146" s="31">
        <v>20</v>
      </c>
      <c r="D146" s="32">
        <v>8116960</v>
      </c>
    </row>
    <row r="147" spans="1:4" x14ac:dyDescent="0.2">
      <c r="A147" t="s">
        <v>259</v>
      </c>
      <c r="B147" s="31">
        <v>123.1</v>
      </c>
      <c r="C147" s="31">
        <v>20.7</v>
      </c>
      <c r="D147" s="32">
        <v>9403372</v>
      </c>
    </row>
    <row r="148" spans="1:4" x14ac:dyDescent="0.2">
      <c r="A148" t="s">
        <v>260</v>
      </c>
      <c r="B148" s="31">
        <v>200</v>
      </c>
      <c r="C148" s="31">
        <v>32.200000000000003</v>
      </c>
      <c r="D148" s="32">
        <v>9544918</v>
      </c>
    </row>
    <row r="149" spans="1:4" x14ac:dyDescent="0.2">
      <c r="A149" t="s">
        <v>261</v>
      </c>
      <c r="B149" s="31">
        <v>137</v>
      </c>
      <c r="C149" s="31">
        <v>23</v>
      </c>
      <c r="D149" s="32">
        <v>9223643</v>
      </c>
    </row>
    <row r="150" spans="1:4" x14ac:dyDescent="0.2">
      <c r="A150" t="s">
        <v>262</v>
      </c>
      <c r="B150" s="31">
        <v>136.1</v>
      </c>
      <c r="C150" s="31">
        <v>18.2</v>
      </c>
      <c r="D150" s="32">
        <v>7347718</v>
      </c>
    </row>
    <row r="151" spans="1:4" x14ac:dyDescent="0.2">
      <c r="A151" t="s">
        <v>263</v>
      </c>
      <c r="B151" s="31">
        <v>182.8</v>
      </c>
      <c r="C151" s="31">
        <v>32.200000000000003</v>
      </c>
      <c r="D151" s="32">
        <v>8812772</v>
      </c>
    </row>
    <row r="152" spans="1:4" x14ac:dyDescent="0.2">
      <c r="A152" t="s">
        <v>264</v>
      </c>
      <c r="B152" s="31">
        <v>186</v>
      </c>
      <c r="C152" s="31">
        <v>32.200000000000003</v>
      </c>
      <c r="D152" s="32">
        <v>9344112</v>
      </c>
    </row>
    <row r="153" spans="1:4" x14ac:dyDescent="0.2">
      <c r="A153" t="s">
        <v>265</v>
      </c>
      <c r="B153" s="31">
        <v>185</v>
      </c>
      <c r="C153" s="31">
        <v>32.200000000000003</v>
      </c>
      <c r="D153" s="32">
        <v>9379806</v>
      </c>
    </row>
    <row r="154" spans="1:4" x14ac:dyDescent="0.2">
      <c r="A154" t="s">
        <v>266</v>
      </c>
      <c r="B154" s="31">
        <v>294.10000000000002</v>
      </c>
      <c r="C154" s="31">
        <v>32.200000000000003</v>
      </c>
      <c r="D154" s="32">
        <v>9287900</v>
      </c>
    </row>
    <row r="155" spans="1:4" x14ac:dyDescent="0.2">
      <c r="A155" t="s">
        <v>267</v>
      </c>
      <c r="B155" s="31">
        <v>129.5</v>
      </c>
      <c r="C155" s="31">
        <v>19.2</v>
      </c>
      <c r="D155" s="32">
        <v>9400708</v>
      </c>
    </row>
    <row r="156" spans="1:4" x14ac:dyDescent="0.2">
      <c r="A156" t="s">
        <v>268</v>
      </c>
      <c r="B156" s="31">
        <v>159.1</v>
      </c>
      <c r="C156" s="31">
        <v>25</v>
      </c>
      <c r="D156" s="32">
        <v>9262584</v>
      </c>
    </row>
    <row r="157" spans="1:4" x14ac:dyDescent="0.2">
      <c r="A157" t="s">
        <v>1109</v>
      </c>
      <c r="B157" s="31">
        <v>189.9</v>
      </c>
      <c r="C157" s="31">
        <v>32.26</v>
      </c>
      <c r="D157" s="32">
        <v>9279379</v>
      </c>
    </row>
    <row r="158" spans="1:4" x14ac:dyDescent="0.2">
      <c r="A158" t="s">
        <v>269</v>
      </c>
      <c r="B158" s="31">
        <v>183.8</v>
      </c>
      <c r="C158" s="31">
        <v>25.2</v>
      </c>
      <c r="D158" s="32">
        <v>9105968</v>
      </c>
    </row>
    <row r="159" spans="1:4" x14ac:dyDescent="0.2">
      <c r="A159" t="s">
        <v>270</v>
      </c>
      <c r="B159" s="31">
        <v>190</v>
      </c>
      <c r="C159" s="31">
        <v>32.200000000000003</v>
      </c>
      <c r="D159" s="32">
        <v>9496238</v>
      </c>
    </row>
    <row r="160" spans="1:4" x14ac:dyDescent="0.2">
      <c r="A160" t="s">
        <v>271</v>
      </c>
      <c r="B160" s="31">
        <v>56</v>
      </c>
      <c r="C160" s="31">
        <v>8.8000000000000007</v>
      </c>
      <c r="D160" s="32">
        <v>8821527</v>
      </c>
    </row>
    <row r="161" spans="1:4" x14ac:dyDescent="0.2">
      <c r="A161" t="s">
        <v>272</v>
      </c>
      <c r="B161" s="31">
        <v>170</v>
      </c>
      <c r="C161" s="31">
        <v>27.5</v>
      </c>
      <c r="D161" s="32">
        <v>8307947</v>
      </c>
    </row>
    <row r="162" spans="1:4" x14ac:dyDescent="0.2">
      <c r="A162" t="s">
        <v>273</v>
      </c>
      <c r="B162" s="31">
        <v>174</v>
      </c>
      <c r="C162" s="31">
        <v>29</v>
      </c>
      <c r="D162" s="32">
        <v>9341512</v>
      </c>
    </row>
    <row r="163" spans="1:4" x14ac:dyDescent="0.2">
      <c r="A163" t="s">
        <v>274</v>
      </c>
      <c r="B163" s="31">
        <v>185</v>
      </c>
      <c r="C163" s="31">
        <v>23.5</v>
      </c>
      <c r="D163" s="32">
        <v>9283540</v>
      </c>
    </row>
    <row r="164" spans="1:4" x14ac:dyDescent="0.2">
      <c r="A164" t="s">
        <v>1113</v>
      </c>
      <c r="B164" s="31">
        <v>225</v>
      </c>
      <c r="C164" s="31">
        <v>32.26</v>
      </c>
      <c r="D164" s="32">
        <v>9304083</v>
      </c>
    </row>
    <row r="165" spans="1:4" x14ac:dyDescent="0.2">
      <c r="A165" t="s">
        <v>275</v>
      </c>
      <c r="B165" s="31">
        <v>103</v>
      </c>
      <c r="C165" s="31">
        <v>17.3</v>
      </c>
      <c r="D165" s="32">
        <v>8800195</v>
      </c>
    </row>
    <row r="166" spans="1:4" x14ac:dyDescent="0.2">
      <c r="A166" t="s">
        <v>276</v>
      </c>
      <c r="B166" s="31">
        <v>200</v>
      </c>
      <c r="C166" s="31">
        <v>32.200000000000003</v>
      </c>
      <c r="D166" s="32">
        <v>9363950</v>
      </c>
    </row>
    <row r="167" spans="1:4" x14ac:dyDescent="0.2">
      <c r="A167" t="s">
        <v>277</v>
      </c>
      <c r="B167" s="31">
        <v>188.1</v>
      </c>
      <c r="C167" s="31">
        <v>30.2</v>
      </c>
      <c r="D167" s="32">
        <v>9134610</v>
      </c>
    </row>
    <row r="168" spans="1:4" x14ac:dyDescent="0.2">
      <c r="A168" t="s">
        <v>278</v>
      </c>
      <c r="B168" s="31">
        <v>228</v>
      </c>
      <c r="C168" s="31">
        <v>37.200000000000003</v>
      </c>
      <c r="D168" s="32">
        <v>9451965</v>
      </c>
    </row>
    <row r="169" spans="1:4" x14ac:dyDescent="0.2">
      <c r="A169" t="s">
        <v>279</v>
      </c>
      <c r="B169" s="31">
        <v>227.8</v>
      </c>
      <c r="C169" s="31">
        <v>37.200000000000003</v>
      </c>
      <c r="D169" s="32">
        <v>9451915</v>
      </c>
    </row>
    <row r="170" spans="1:4" x14ac:dyDescent="0.2">
      <c r="A170" t="s">
        <v>280</v>
      </c>
      <c r="B170" s="31">
        <v>228</v>
      </c>
      <c r="C170" s="31">
        <v>37.200000000000003</v>
      </c>
      <c r="D170" s="32">
        <v>9451939</v>
      </c>
    </row>
    <row r="171" spans="1:4" x14ac:dyDescent="0.2">
      <c r="A171" t="s">
        <v>281</v>
      </c>
      <c r="B171" s="31">
        <v>227.8</v>
      </c>
      <c r="C171" s="31">
        <v>37.200000000000003</v>
      </c>
      <c r="D171" s="32">
        <v>9451927</v>
      </c>
    </row>
    <row r="172" spans="1:4" x14ac:dyDescent="0.2">
      <c r="A172" t="s">
        <v>282</v>
      </c>
      <c r="B172" s="31">
        <v>210.1</v>
      </c>
      <c r="C172" s="31">
        <v>30.2</v>
      </c>
      <c r="D172" s="32">
        <v>9301445</v>
      </c>
    </row>
    <row r="173" spans="1:4" x14ac:dyDescent="0.2">
      <c r="A173" t="s">
        <v>283</v>
      </c>
      <c r="B173" s="31">
        <v>184.1</v>
      </c>
      <c r="C173" s="31">
        <v>25.2</v>
      </c>
      <c r="D173" s="32">
        <v>9144146</v>
      </c>
    </row>
    <row r="174" spans="1:4" x14ac:dyDescent="0.2">
      <c r="A174" t="s">
        <v>284</v>
      </c>
      <c r="B174" s="31">
        <v>260</v>
      </c>
      <c r="C174" s="31">
        <v>32.200000000000003</v>
      </c>
      <c r="D174" s="32">
        <v>9324851</v>
      </c>
    </row>
    <row r="175" spans="1:4" x14ac:dyDescent="0.2">
      <c r="A175" t="s">
        <v>285</v>
      </c>
      <c r="B175" s="31">
        <v>207.3</v>
      </c>
      <c r="C175" s="31">
        <v>29.7</v>
      </c>
      <c r="D175" s="32">
        <v>9220316</v>
      </c>
    </row>
    <row r="176" spans="1:4" x14ac:dyDescent="0.2">
      <c r="A176" t="s">
        <v>286</v>
      </c>
      <c r="B176" s="31">
        <v>195.6</v>
      </c>
      <c r="C176" s="31">
        <v>32.200000000000003</v>
      </c>
      <c r="D176" s="32">
        <v>9110951</v>
      </c>
    </row>
    <row r="177" spans="1:4" x14ac:dyDescent="0.2">
      <c r="A177" t="s">
        <v>287</v>
      </c>
      <c r="B177" s="31">
        <v>207.3</v>
      </c>
      <c r="C177" s="31">
        <v>29.7</v>
      </c>
      <c r="D177" s="32">
        <v>9294018</v>
      </c>
    </row>
    <row r="178" spans="1:4" x14ac:dyDescent="0.2">
      <c r="A178" t="s">
        <v>288</v>
      </c>
      <c r="B178" s="31">
        <v>240.3</v>
      </c>
      <c r="C178" s="31">
        <v>32.200000000000003</v>
      </c>
      <c r="D178" s="32">
        <v>9104914</v>
      </c>
    </row>
    <row r="179" spans="1:4" x14ac:dyDescent="0.2">
      <c r="A179" t="s">
        <v>289</v>
      </c>
      <c r="B179" s="31">
        <v>195.6</v>
      </c>
      <c r="C179" s="31">
        <v>30.2</v>
      </c>
      <c r="D179" s="32">
        <v>9224946</v>
      </c>
    </row>
    <row r="180" spans="1:4" x14ac:dyDescent="0.2">
      <c r="A180" t="s">
        <v>290</v>
      </c>
      <c r="B180" s="31">
        <v>258.8</v>
      </c>
      <c r="C180" s="31">
        <v>32.200000000000003</v>
      </c>
      <c r="D180" s="32">
        <v>9386495</v>
      </c>
    </row>
    <row r="181" spans="1:4" x14ac:dyDescent="0.2">
      <c r="A181" t="s">
        <v>291</v>
      </c>
      <c r="B181" s="31">
        <v>117.5</v>
      </c>
      <c r="C181" s="31">
        <v>20.2</v>
      </c>
      <c r="D181" s="32">
        <v>8303331</v>
      </c>
    </row>
    <row r="182" spans="1:4" x14ac:dyDescent="0.2">
      <c r="A182" t="s">
        <v>292</v>
      </c>
      <c r="B182" s="31">
        <v>167.1</v>
      </c>
      <c r="C182" s="31">
        <v>25</v>
      </c>
      <c r="D182" s="32">
        <v>9101522</v>
      </c>
    </row>
    <row r="183" spans="1:4" x14ac:dyDescent="0.2">
      <c r="A183" t="s">
        <v>293</v>
      </c>
      <c r="B183" s="31">
        <v>184.1</v>
      </c>
      <c r="C183" s="31">
        <v>25.2</v>
      </c>
      <c r="D183" s="32">
        <v>9189160</v>
      </c>
    </row>
    <row r="184" spans="1:4" x14ac:dyDescent="0.2">
      <c r="A184" t="s">
        <v>294</v>
      </c>
      <c r="B184" s="31">
        <v>258.8</v>
      </c>
      <c r="C184" s="31">
        <v>32.200000000000003</v>
      </c>
      <c r="D184" s="32">
        <v>9386471</v>
      </c>
    </row>
    <row r="185" spans="1:4" x14ac:dyDescent="0.2">
      <c r="A185" t="s">
        <v>295</v>
      </c>
      <c r="B185" s="31">
        <v>180</v>
      </c>
      <c r="C185" s="31">
        <v>30</v>
      </c>
      <c r="D185" s="32">
        <v>9474254</v>
      </c>
    </row>
    <row r="186" spans="1:4" x14ac:dyDescent="0.2">
      <c r="A186" t="s">
        <v>296</v>
      </c>
      <c r="B186" s="31">
        <v>275</v>
      </c>
      <c r="C186" s="31">
        <v>37</v>
      </c>
      <c r="D186" s="32">
        <v>9035981</v>
      </c>
    </row>
    <row r="187" spans="1:4" x14ac:dyDescent="0.2">
      <c r="A187" t="s">
        <v>297</v>
      </c>
      <c r="B187" s="31">
        <v>199.8</v>
      </c>
      <c r="C187" s="31">
        <v>32.200000000000003</v>
      </c>
      <c r="D187" s="32">
        <v>9325441</v>
      </c>
    </row>
    <row r="188" spans="1:4" x14ac:dyDescent="0.2">
      <c r="A188" t="s">
        <v>298</v>
      </c>
      <c r="B188" s="31">
        <v>163.80000000000001</v>
      </c>
      <c r="C188" s="31">
        <v>27.7</v>
      </c>
      <c r="D188" s="32">
        <v>9053244</v>
      </c>
    </row>
    <row r="189" spans="1:4" x14ac:dyDescent="0.2">
      <c r="A189" t="s">
        <v>299</v>
      </c>
      <c r="B189" s="31">
        <v>177.3</v>
      </c>
      <c r="C189" s="31">
        <v>27.5</v>
      </c>
      <c r="D189" s="32">
        <v>8808587</v>
      </c>
    </row>
    <row r="190" spans="1:4" x14ac:dyDescent="0.2">
      <c r="A190" t="s">
        <v>300</v>
      </c>
      <c r="B190" s="31">
        <v>242</v>
      </c>
      <c r="C190" s="31">
        <v>32.200000000000003</v>
      </c>
      <c r="D190" s="32">
        <v>9113630</v>
      </c>
    </row>
    <row r="191" spans="1:4" x14ac:dyDescent="0.2">
      <c r="A191" t="s">
        <v>301</v>
      </c>
      <c r="B191" s="31">
        <v>242</v>
      </c>
      <c r="C191" s="31">
        <v>32.200000000000003</v>
      </c>
      <c r="D191" s="32">
        <v>9057501</v>
      </c>
    </row>
    <row r="192" spans="1:4" x14ac:dyDescent="0.2">
      <c r="A192" t="s">
        <v>302</v>
      </c>
      <c r="B192" s="31">
        <v>182.5</v>
      </c>
      <c r="C192" s="31">
        <v>25.2</v>
      </c>
      <c r="D192" s="32">
        <v>9354662</v>
      </c>
    </row>
    <row r="193" spans="1:4" x14ac:dyDescent="0.2">
      <c r="A193" t="s">
        <v>303</v>
      </c>
      <c r="B193" s="31">
        <v>124.5</v>
      </c>
      <c r="C193" s="31">
        <v>20.5</v>
      </c>
      <c r="D193" s="32">
        <v>9523574</v>
      </c>
    </row>
    <row r="194" spans="1:4" x14ac:dyDescent="0.2">
      <c r="A194" t="s">
        <v>304</v>
      </c>
      <c r="B194" s="31">
        <v>124.5</v>
      </c>
      <c r="C194" s="31">
        <v>20.5</v>
      </c>
      <c r="D194" s="32">
        <v>9523562</v>
      </c>
    </row>
    <row r="195" spans="1:4" x14ac:dyDescent="0.2">
      <c r="A195" t="s">
        <v>305</v>
      </c>
      <c r="B195" s="31">
        <v>127.8</v>
      </c>
      <c r="C195" s="31">
        <v>19.600000000000001</v>
      </c>
      <c r="D195" s="32">
        <v>9651943</v>
      </c>
    </row>
    <row r="196" spans="1:4" x14ac:dyDescent="0.2">
      <c r="A196" t="s">
        <v>306</v>
      </c>
      <c r="B196" s="31">
        <v>189.3</v>
      </c>
      <c r="C196" s="31">
        <v>31.2</v>
      </c>
      <c r="D196" s="32">
        <v>9153563</v>
      </c>
    </row>
    <row r="197" spans="1:4" x14ac:dyDescent="0.2">
      <c r="A197" t="s">
        <v>307</v>
      </c>
      <c r="B197" s="31">
        <v>187.1</v>
      </c>
      <c r="C197" s="31">
        <v>29</v>
      </c>
      <c r="D197" s="32">
        <v>6916885</v>
      </c>
    </row>
    <row r="198" spans="1:4" x14ac:dyDescent="0.2">
      <c r="A198" t="s">
        <v>308</v>
      </c>
      <c r="B198" s="31">
        <v>243.1</v>
      </c>
      <c r="C198" s="31">
        <v>32</v>
      </c>
      <c r="D198" s="32">
        <v>8407735</v>
      </c>
    </row>
    <row r="199" spans="1:4" x14ac:dyDescent="0.2">
      <c r="A199" t="s">
        <v>309</v>
      </c>
      <c r="B199" s="31">
        <v>220.6</v>
      </c>
      <c r="C199" s="31">
        <v>34.200000000000003</v>
      </c>
      <c r="D199" s="32">
        <v>8821046</v>
      </c>
    </row>
    <row r="200" spans="1:4" x14ac:dyDescent="0.2">
      <c r="A200" t="s">
        <v>310</v>
      </c>
      <c r="B200" s="31">
        <v>216.5</v>
      </c>
      <c r="C200" s="31">
        <v>32.700000000000003</v>
      </c>
      <c r="D200" s="32">
        <v>9172777</v>
      </c>
    </row>
    <row r="201" spans="1:4" x14ac:dyDescent="0.2">
      <c r="A201" t="s">
        <v>311</v>
      </c>
      <c r="B201" s="31">
        <v>220.5</v>
      </c>
      <c r="C201" s="31">
        <v>30.7</v>
      </c>
    </row>
    <row r="202" spans="1:4" x14ac:dyDescent="0.2">
      <c r="A202" t="s">
        <v>312</v>
      </c>
      <c r="B202" s="31">
        <v>167.1</v>
      </c>
      <c r="C202" s="31">
        <v>25.2</v>
      </c>
      <c r="D202" s="32">
        <v>9101481</v>
      </c>
    </row>
    <row r="203" spans="1:4" x14ac:dyDescent="0.2">
      <c r="A203" t="s">
        <v>313</v>
      </c>
      <c r="B203" s="31">
        <v>183.3</v>
      </c>
      <c r="C203" s="31">
        <v>32.200000000000003</v>
      </c>
      <c r="D203" s="32">
        <v>9443152</v>
      </c>
    </row>
    <row r="204" spans="1:4" x14ac:dyDescent="0.2">
      <c r="A204" t="s">
        <v>314</v>
      </c>
      <c r="B204" s="31">
        <v>183.8</v>
      </c>
      <c r="C204" s="31">
        <v>24.5</v>
      </c>
      <c r="D204" s="32">
        <v>9337365</v>
      </c>
    </row>
    <row r="205" spans="1:4" x14ac:dyDescent="0.2">
      <c r="A205" t="s">
        <v>315</v>
      </c>
      <c r="B205" s="31">
        <v>54.2</v>
      </c>
      <c r="C205" s="31">
        <v>9</v>
      </c>
      <c r="D205" s="32">
        <v>8615289</v>
      </c>
    </row>
    <row r="206" spans="1:4" x14ac:dyDescent="0.2">
      <c r="A206" t="s">
        <v>316</v>
      </c>
      <c r="B206" s="31">
        <v>169.3</v>
      </c>
      <c r="C206" s="31">
        <v>27.2</v>
      </c>
      <c r="D206" s="32">
        <v>9470325</v>
      </c>
    </row>
    <row r="207" spans="1:4" x14ac:dyDescent="0.2">
      <c r="A207" t="s">
        <v>317</v>
      </c>
      <c r="B207" s="31">
        <v>250</v>
      </c>
      <c r="C207" s="31">
        <v>34</v>
      </c>
      <c r="D207" s="32">
        <v>9243667</v>
      </c>
    </row>
    <row r="208" spans="1:4" x14ac:dyDescent="0.2">
      <c r="A208" t="s">
        <v>318</v>
      </c>
      <c r="B208" s="31">
        <v>190</v>
      </c>
      <c r="C208" s="31">
        <v>28.5</v>
      </c>
      <c r="D208" s="32">
        <v>9542544</v>
      </c>
    </row>
    <row r="209" spans="1:4" x14ac:dyDescent="0.2">
      <c r="A209" t="s">
        <v>319</v>
      </c>
      <c r="B209" s="31">
        <v>169.3</v>
      </c>
      <c r="C209" s="31">
        <v>27.2</v>
      </c>
      <c r="D209" s="32">
        <v>9237395</v>
      </c>
    </row>
    <row r="210" spans="1:4" x14ac:dyDescent="0.2">
      <c r="A210" t="s">
        <v>320</v>
      </c>
      <c r="B210" s="31">
        <v>177</v>
      </c>
      <c r="C210" s="31">
        <v>28.3</v>
      </c>
      <c r="D210" s="32">
        <v>9300192</v>
      </c>
    </row>
    <row r="211" spans="1:4" x14ac:dyDescent="0.2">
      <c r="A211" t="s">
        <v>321</v>
      </c>
      <c r="B211" s="31">
        <v>294.10000000000002</v>
      </c>
      <c r="C211" s="31">
        <v>32.200000000000003</v>
      </c>
      <c r="D211" s="32">
        <v>9147095</v>
      </c>
    </row>
    <row r="212" spans="1:4" x14ac:dyDescent="0.2">
      <c r="A212" t="s">
        <v>322</v>
      </c>
      <c r="B212" s="31">
        <v>261.10000000000002</v>
      </c>
      <c r="C212" s="31">
        <v>32.200000000000003</v>
      </c>
    </row>
    <row r="213" spans="1:4" x14ac:dyDescent="0.2">
      <c r="A213" t="s">
        <v>323</v>
      </c>
      <c r="B213" s="31">
        <v>261.10000000000002</v>
      </c>
      <c r="C213" s="31">
        <v>32.200000000000003</v>
      </c>
      <c r="D213" s="32">
        <v>9443487</v>
      </c>
    </row>
    <row r="214" spans="1:4" x14ac:dyDescent="0.2">
      <c r="A214" t="s">
        <v>324</v>
      </c>
      <c r="B214" s="31">
        <v>276.5</v>
      </c>
      <c r="C214" s="31">
        <v>32.200000000000003</v>
      </c>
      <c r="D214" s="32">
        <v>8913679</v>
      </c>
    </row>
    <row r="215" spans="1:4" x14ac:dyDescent="0.2">
      <c r="A215" t="s">
        <v>1115</v>
      </c>
      <c r="B215" s="31">
        <v>292</v>
      </c>
      <c r="C215" s="31">
        <v>45</v>
      </c>
      <c r="D215" s="32">
        <v>9493872</v>
      </c>
    </row>
    <row r="216" spans="1:4" x14ac:dyDescent="0.2">
      <c r="A216" t="s">
        <v>1108</v>
      </c>
      <c r="B216" s="31">
        <v>229</v>
      </c>
      <c r="C216" s="31">
        <v>36.54</v>
      </c>
      <c r="D216" s="32">
        <v>9309485</v>
      </c>
    </row>
    <row r="217" spans="1:4" x14ac:dyDescent="0.2">
      <c r="A217" t="s">
        <v>325</v>
      </c>
      <c r="B217" s="31">
        <v>183.8</v>
      </c>
      <c r="C217" s="31">
        <v>30.6</v>
      </c>
      <c r="D217" s="32">
        <v>8718706</v>
      </c>
    </row>
    <row r="218" spans="1:4" x14ac:dyDescent="0.2">
      <c r="A218" t="s">
        <v>326</v>
      </c>
      <c r="B218" s="31">
        <v>178.6</v>
      </c>
      <c r="C218" s="31">
        <v>28</v>
      </c>
      <c r="D218" s="32">
        <v>9344710</v>
      </c>
    </row>
    <row r="219" spans="1:4" x14ac:dyDescent="0.2">
      <c r="A219" t="s">
        <v>327</v>
      </c>
      <c r="B219" s="31">
        <v>184.1</v>
      </c>
      <c r="C219" s="31">
        <v>25.2</v>
      </c>
      <c r="D219" s="32">
        <v>9144146</v>
      </c>
    </row>
    <row r="220" spans="1:4" x14ac:dyDescent="0.2">
      <c r="A220" t="s">
        <v>328</v>
      </c>
      <c r="B220" s="31">
        <v>189.8</v>
      </c>
      <c r="C220" s="31">
        <v>32.200000000000003</v>
      </c>
      <c r="D220" s="32">
        <v>9301720</v>
      </c>
    </row>
    <row r="221" spans="1:4" x14ac:dyDescent="0.2">
      <c r="A221" t="s">
        <v>329</v>
      </c>
      <c r="B221" s="31">
        <v>150.5</v>
      </c>
      <c r="C221" s="31">
        <v>26</v>
      </c>
      <c r="D221" s="32">
        <v>9363168</v>
      </c>
    </row>
    <row r="222" spans="1:4" x14ac:dyDescent="0.2">
      <c r="A222" t="s">
        <v>330</v>
      </c>
      <c r="B222" s="31">
        <v>293.5</v>
      </c>
      <c r="C222" s="31">
        <v>32.200000000000003</v>
      </c>
      <c r="D222" s="32">
        <v>9103702</v>
      </c>
    </row>
    <row r="223" spans="1:4" x14ac:dyDescent="0.2">
      <c r="A223" t="s">
        <v>331</v>
      </c>
      <c r="B223" s="31">
        <v>195.6</v>
      </c>
      <c r="C223" s="31">
        <v>30.6</v>
      </c>
      <c r="D223" s="32">
        <v>9160401</v>
      </c>
    </row>
    <row r="224" spans="1:4" x14ac:dyDescent="0.2">
      <c r="A224" t="s">
        <v>332</v>
      </c>
      <c r="B224" s="31">
        <v>195.6</v>
      </c>
      <c r="C224" s="31">
        <v>30.2</v>
      </c>
      <c r="D224" s="32">
        <v>9225782</v>
      </c>
    </row>
    <row r="225" spans="1:4" x14ac:dyDescent="0.2">
      <c r="A225" t="s">
        <v>333</v>
      </c>
      <c r="B225" s="31">
        <v>205.6</v>
      </c>
      <c r="C225" s="31">
        <v>27.3</v>
      </c>
      <c r="D225" s="32">
        <v>9134490</v>
      </c>
    </row>
    <row r="226" spans="1:4" x14ac:dyDescent="0.2">
      <c r="A226" t="s">
        <v>334</v>
      </c>
      <c r="B226" s="31">
        <v>168.3</v>
      </c>
      <c r="C226" s="31">
        <v>26.7</v>
      </c>
      <c r="D226" s="32">
        <v>9123116</v>
      </c>
    </row>
    <row r="227" spans="1:4" x14ac:dyDescent="0.2">
      <c r="A227" t="s">
        <v>335</v>
      </c>
      <c r="B227" s="31">
        <v>174</v>
      </c>
      <c r="C227" s="31">
        <v>24</v>
      </c>
      <c r="D227" s="32">
        <v>8902333</v>
      </c>
    </row>
    <row r="228" spans="1:4" x14ac:dyDescent="0.2">
      <c r="A228" t="s">
        <v>1083</v>
      </c>
      <c r="B228" s="31">
        <v>149.4</v>
      </c>
      <c r="C228" s="31">
        <v>23</v>
      </c>
      <c r="D228" s="32">
        <v>88908832</v>
      </c>
    </row>
    <row r="229" spans="1:4" x14ac:dyDescent="0.2">
      <c r="A229" t="s">
        <v>336</v>
      </c>
      <c r="B229" s="31">
        <v>175.3</v>
      </c>
      <c r="C229" s="31">
        <v>27.3</v>
      </c>
      <c r="D229" s="32">
        <v>9141807</v>
      </c>
    </row>
    <row r="230" spans="1:4" x14ac:dyDescent="0.2">
      <c r="A230" t="s">
        <v>337</v>
      </c>
      <c r="B230" s="31">
        <v>179.8</v>
      </c>
      <c r="C230" s="31">
        <v>28.3</v>
      </c>
    </row>
    <row r="231" spans="1:4" x14ac:dyDescent="0.2">
      <c r="A231" t="s">
        <v>338</v>
      </c>
      <c r="B231" s="31">
        <v>168.6</v>
      </c>
      <c r="C231" s="31">
        <v>24.6</v>
      </c>
      <c r="D231" s="32">
        <v>7108514</v>
      </c>
    </row>
    <row r="232" spans="1:4" x14ac:dyDescent="0.2">
      <c r="A232" t="s">
        <v>1093</v>
      </c>
      <c r="B232" s="31">
        <v>138.09</v>
      </c>
      <c r="C232" s="31">
        <v>21</v>
      </c>
      <c r="D232" s="32">
        <v>9370082</v>
      </c>
    </row>
    <row r="233" spans="1:4" x14ac:dyDescent="0.2">
      <c r="A233" t="s">
        <v>339</v>
      </c>
      <c r="B233" s="31">
        <v>101.4</v>
      </c>
      <c r="C233" s="31">
        <v>19.100000000000001</v>
      </c>
      <c r="D233" s="32">
        <v>9383651</v>
      </c>
    </row>
    <row r="234" spans="1:4" x14ac:dyDescent="0.2">
      <c r="A234" t="s">
        <v>340</v>
      </c>
      <c r="B234" s="31">
        <v>199</v>
      </c>
      <c r="C234" s="31">
        <v>32</v>
      </c>
    </row>
    <row r="235" spans="1:4" x14ac:dyDescent="0.2">
      <c r="A235" t="s">
        <v>341</v>
      </c>
      <c r="B235" s="31">
        <v>196</v>
      </c>
      <c r="C235" s="31">
        <v>32.200000000000003</v>
      </c>
      <c r="D235" s="32">
        <v>9498561</v>
      </c>
    </row>
    <row r="236" spans="1:4" x14ac:dyDescent="0.2">
      <c r="A236" t="s">
        <v>342</v>
      </c>
      <c r="B236" s="31">
        <v>89.4</v>
      </c>
      <c r="C236" s="31">
        <v>14.5</v>
      </c>
      <c r="D236" s="32">
        <v>9651993</v>
      </c>
    </row>
    <row r="237" spans="1:4" x14ac:dyDescent="0.2">
      <c r="A237" t="s">
        <v>343</v>
      </c>
      <c r="B237" s="31">
        <v>227.8</v>
      </c>
      <c r="C237" s="31">
        <v>32.200000000000003</v>
      </c>
      <c r="D237" s="32">
        <v>9122655</v>
      </c>
    </row>
    <row r="238" spans="1:4" x14ac:dyDescent="0.2">
      <c r="A238" t="s">
        <v>344</v>
      </c>
      <c r="B238" s="31">
        <v>227.8</v>
      </c>
      <c r="C238" s="31">
        <v>32.200000000000003</v>
      </c>
      <c r="D238" s="32">
        <v>9138513</v>
      </c>
    </row>
    <row r="239" spans="1:4" x14ac:dyDescent="0.2">
      <c r="A239" t="s">
        <v>345</v>
      </c>
      <c r="B239" s="31">
        <v>227.8</v>
      </c>
      <c r="C239" s="31">
        <v>32.200000000000003</v>
      </c>
      <c r="D239" s="32">
        <v>9138525</v>
      </c>
    </row>
    <row r="240" spans="1:4" x14ac:dyDescent="0.2">
      <c r="A240" t="s">
        <v>346</v>
      </c>
      <c r="B240" s="31">
        <v>57</v>
      </c>
      <c r="C240" s="31">
        <v>12.5</v>
      </c>
      <c r="D240" s="32">
        <v>9062934</v>
      </c>
    </row>
    <row r="241" spans="1:4" x14ac:dyDescent="0.2">
      <c r="A241" t="s">
        <v>347</v>
      </c>
      <c r="B241" s="31">
        <v>84</v>
      </c>
      <c r="C241" s="31">
        <v>13.8</v>
      </c>
      <c r="D241" s="32">
        <v>9359703</v>
      </c>
    </row>
    <row r="242" spans="1:4" x14ac:dyDescent="0.2">
      <c r="A242" t="s">
        <v>348</v>
      </c>
      <c r="B242" s="31">
        <v>260</v>
      </c>
      <c r="C242" s="31">
        <v>32.200000000000003</v>
      </c>
      <c r="D242" s="32">
        <v>9238791</v>
      </c>
    </row>
    <row r="243" spans="1:4" x14ac:dyDescent="0.2">
      <c r="A243" t="s">
        <v>349</v>
      </c>
      <c r="B243" s="31">
        <v>187.8</v>
      </c>
      <c r="C243" s="31">
        <v>32.200000000000003</v>
      </c>
      <c r="D243" s="32">
        <v>9483205</v>
      </c>
    </row>
    <row r="244" spans="1:4" x14ac:dyDescent="0.2">
      <c r="A244" t="s">
        <v>350</v>
      </c>
      <c r="B244" s="31">
        <v>211.8</v>
      </c>
      <c r="C244" s="31">
        <v>29.7</v>
      </c>
      <c r="D244" s="32">
        <v>9239886</v>
      </c>
    </row>
    <row r="245" spans="1:4" x14ac:dyDescent="0.2">
      <c r="A245" t="s">
        <v>351</v>
      </c>
      <c r="B245" s="31">
        <v>277.2</v>
      </c>
      <c r="C245" s="31">
        <v>40</v>
      </c>
      <c r="D245" s="32">
        <v>9231262</v>
      </c>
    </row>
    <row r="246" spans="1:4" x14ac:dyDescent="0.2">
      <c r="A246" t="s">
        <v>352</v>
      </c>
      <c r="B246" s="31">
        <v>260.10000000000002</v>
      </c>
      <c r="C246" s="31">
        <v>32.4</v>
      </c>
    </row>
    <row r="247" spans="1:4" x14ac:dyDescent="0.2">
      <c r="A247" t="s">
        <v>353</v>
      </c>
      <c r="B247" s="31">
        <v>181.5</v>
      </c>
      <c r="C247" s="31">
        <v>32.200000000000003</v>
      </c>
      <c r="D247" s="32">
        <v>9459254</v>
      </c>
    </row>
    <row r="248" spans="1:4" x14ac:dyDescent="0.2">
      <c r="A248" t="s">
        <v>354</v>
      </c>
      <c r="B248" s="31">
        <v>0</v>
      </c>
      <c r="C248" s="31">
        <v>0</v>
      </c>
    </row>
    <row r="249" spans="1:4" x14ac:dyDescent="0.2">
      <c r="A249" t="s">
        <v>355</v>
      </c>
      <c r="B249" s="31">
        <v>128.6</v>
      </c>
      <c r="C249" s="31">
        <v>20.3</v>
      </c>
      <c r="D249" s="32">
        <v>9344801</v>
      </c>
    </row>
    <row r="250" spans="1:4" x14ac:dyDescent="0.2">
      <c r="A250" t="s">
        <v>356</v>
      </c>
      <c r="B250" s="31">
        <v>168</v>
      </c>
      <c r="C250" s="31">
        <v>26.7</v>
      </c>
      <c r="D250" s="32">
        <v>9080522</v>
      </c>
    </row>
    <row r="251" spans="1:4" x14ac:dyDescent="0.2">
      <c r="A251" t="s">
        <v>357</v>
      </c>
      <c r="B251" s="31">
        <v>121.5</v>
      </c>
      <c r="C251" s="31">
        <v>19.2</v>
      </c>
      <c r="D251" s="32">
        <v>9321457</v>
      </c>
    </row>
    <row r="252" spans="1:4" x14ac:dyDescent="0.2">
      <c r="A252" t="s">
        <v>358</v>
      </c>
      <c r="B252" s="31">
        <v>139.1</v>
      </c>
      <c r="C252" s="31">
        <v>22.6</v>
      </c>
      <c r="D252" s="32">
        <v>9347750</v>
      </c>
    </row>
    <row r="253" spans="1:4" x14ac:dyDescent="0.2">
      <c r="A253" t="s">
        <v>359</v>
      </c>
      <c r="B253" s="31">
        <v>168.8</v>
      </c>
      <c r="C253" s="31">
        <v>27.2</v>
      </c>
      <c r="D253" s="32">
        <v>9239850</v>
      </c>
    </row>
    <row r="254" spans="1:4" x14ac:dyDescent="0.2">
      <c r="A254" t="s">
        <v>360</v>
      </c>
      <c r="B254" s="31">
        <v>105</v>
      </c>
      <c r="C254" s="31">
        <v>19.100000000000001</v>
      </c>
      <c r="D254" s="32">
        <v>9200859</v>
      </c>
    </row>
    <row r="255" spans="1:4" x14ac:dyDescent="0.2">
      <c r="A255" t="s">
        <v>361</v>
      </c>
      <c r="B255" s="31">
        <v>207.1</v>
      </c>
      <c r="C255" s="31">
        <v>29.7</v>
      </c>
    </row>
    <row r="256" spans="1:4" x14ac:dyDescent="0.2">
      <c r="A256" t="s">
        <v>362</v>
      </c>
      <c r="B256" s="31">
        <v>175.5</v>
      </c>
      <c r="C256" s="31">
        <v>27.3</v>
      </c>
      <c r="D256" s="32">
        <v>9338967</v>
      </c>
    </row>
    <row r="257" spans="1:4" x14ac:dyDescent="0.2">
      <c r="A257" t="s">
        <v>363</v>
      </c>
      <c r="B257" s="31">
        <v>200</v>
      </c>
      <c r="C257" s="31">
        <v>32.200000000000003</v>
      </c>
      <c r="D257" s="32">
        <v>9539236</v>
      </c>
    </row>
    <row r="258" spans="1:4" x14ac:dyDescent="0.2">
      <c r="A258" t="s">
        <v>364</v>
      </c>
      <c r="B258" s="31">
        <v>189.8</v>
      </c>
      <c r="C258" s="31">
        <v>32.200000000000003</v>
      </c>
      <c r="D258" s="32">
        <v>9181039</v>
      </c>
    </row>
    <row r="259" spans="1:4" x14ac:dyDescent="0.2">
      <c r="A259" t="s">
        <v>365</v>
      </c>
      <c r="B259" s="31">
        <v>190</v>
      </c>
      <c r="C259" s="31">
        <v>32.200000000000003</v>
      </c>
      <c r="D259" s="32">
        <v>9229673</v>
      </c>
    </row>
    <row r="260" spans="1:4" x14ac:dyDescent="0.2">
      <c r="A260" t="s">
        <v>366</v>
      </c>
      <c r="B260" s="31">
        <v>197</v>
      </c>
      <c r="C260" s="31">
        <v>32.200000000000003</v>
      </c>
      <c r="D260" s="32">
        <v>9503976</v>
      </c>
    </row>
    <row r="261" spans="1:4" x14ac:dyDescent="0.2">
      <c r="A261" t="s">
        <v>367</v>
      </c>
      <c r="B261" s="31">
        <v>277</v>
      </c>
      <c r="C261" s="31">
        <v>40</v>
      </c>
      <c r="D261" s="32">
        <v>9231250</v>
      </c>
    </row>
    <row r="262" spans="1:4" x14ac:dyDescent="0.2">
      <c r="A262" t="s">
        <v>368</v>
      </c>
      <c r="B262" s="31">
        <v>184.1</v>
      </c>
      <c r="C262" s="31">
        <v>25.2</v>
      </c>
      <c r="D262" s="32">
        <v>9150406</v>
      </c>
    </row>
    <row r="263" spans="1:4" x14ac:dyDescent="0.2">
      <c r="A263" t="s">
        <v>369</v>
      </c>
      <c r="B263" s="31">
        <v>151.30000000000001</v>
      </c>
      <c r="C263" s="31">
        <v>25</v>
      </c>
      <c r="D263" s="32">
        <v>8324608</v>
      </c>
    </row>
    <row r="264" spans="1:4" x14ac:dyDescent="0.2">
      <c r="A264" t="s">
        <v>370</v>
      </c>
      <c r="B264" s="31">
        <v>151.30000000000001</v>
      </c>
      <c r="C264" s="31">
        <v>25.1</v>
      </c>
      <c r="D264" s="32">
        <v>8324608</v>
      </c>
    </row>
    <row r="265" spans="1:4" x14ac:dyDescent="0.2">
      <c r="A265" t="s">
        <v>371</v>
      </c>
      <c r="B265" s="31">
        <v>72.3</v>
      </c>
      <c r="C265" s="31">
        <v>14.3</v>
      </c>
      <c r="D265" s="32">
        <v>8404599</v>
      </c>
    </row>
    <row r="266" spans="1:4" x14ac:dyDescent="0.2">
      <c r="A266" t="s">
        <v>372</v>
      </c>
      <c r="B266" s="31">
        <v>200</v>
      </c>
      <c r="C266" s="31">
        <v>32.200000000000003</v>
      </c>
      <c r="D266" s="32">
        <v>9606479</v>
      </c>
    </row>
    <row r="267" spans="1:4" x14ac:dyDescent="0.2">
      <c r="A267" t="s">
        <v>373</v>
      </c>
      <c r="B267" s="31">
        <v>154.80000000000001</v>
      </c>
      <c r="C267" s="31">
        <v>23.1</v>
      </c>
      <c r="D267" s="32">
        <v>8918100</v>
      </c>
    </row>
    <row r="268" spans="1:4" x14ac:dyDescent="0.2">
      <c r="A268" t="s">
        <v>374</v>
      </c>
      <c r="B268" s="31">
        <v>187.3</v>
      </c>
      <c r="C268" s="31">
        <v>32.200000000000003</v>
      </c>
      <c r="D268" s="32">
        <v>9166883</v>
      </c>
    </row>
    <row r="269" spans="1:4" x14ac:dyDescent="0.2">
      <c r="A269" t="s">
        <v>375</v>
      </c>
      <c r="B269" s="31">
        <v>200</v>
      </c>
      <c r="C269" s="31">
        <v>32.200000000000003</v>
      </c>
      <c r="D269" s="32">
        <v>9293595</v>
      </c>
    </row>
    <row r="270" spans="1:4" x14ac:dyDescent="0.2">
      <c r="A270" t="s">
        <v>376</v>
      </c>
      <c r="B270" s="31">
        <v>198.6</v>
      </c>
      <c r="C270" s="31">
        <v>26</v>
      </c>
      <c r="D270" s="32">
        <v>9183855</v>
      </c>
    </row>
    <row r="271" spans="1:4" x14ac:dyDescent="0.2">
      <c r="A271" t="s">
        <v>377</v>
      </c>
      <c r="B271" s="31">
        <v>190</v>
      </c>
      <c r="C271" s="31">
        <v>32.200000000000003</v>
      </c>
      <c r="D271" s="32">
        <v>9566435</v>
      </c>
    </row>
    <row r="272" spans="1:4" x14ac:dyDescent="0.2">
      <c r="A272" t="s">
        <v>378</v>
      </c>
      <c r="B272" s="31">
        <v>154.30000000000001</v>
      </c>
      <c r="C272" s="31">
        <v>26</v>
      </c>
      <c r="D272" s="32">
        <v>9172105</v>
      </c>
    </row>
    <row r="273" spans="1:4" x14ac:dyDescent="0.2">
      <c r="A273" t="s">
        <v>379</v>
      </c>
      <c r="B273" s="31">
        <v>145.1</v>
      </c>
      <c r="C273" s="31">
        <v>23</v>
      </c>
      <c r="D273" s="32">
        <v>9439838</v>
      </c>
    </row>
    <row r="274" spans="1:4" x14ac:dyDescent="0.2">
      <c r="A274" t="s">
        <v>380</v>
      </c>
      <c r="B274" s="31">
        <v>100.5</v>
      </c>
      <c r="C274" s="31">
        <v>20.3</v>
      </c>
      <c r="D274" s="32">
        <v>9169823</v>
      </c>
    </row>
    <row r="275" spans="1:4" x14ac:dyDescent="0.2">
      <c r="A275" t="s">
        <v>381</v>
      </c>
      <c r="B275" s="31">
        <v>148.1</v>
      </c>
      <c r="C275" s="31">
        <v>22.7</v>
      </c>
      <c r="D275" s="32">
        <v>9109524</v>
      </c>
    </row>
    <row r="276" spans="1:4" x14ac:dyDescent="0.2">
      <c r="A276" t="s">
        <v>382</v>
      </c>
      <c r="B276" s="31">
        <v>200</v>
      </c>
      <c r="C276" s="31">
        <v>32.200000000000003</v>
      </c>
      <c r="D276" s="32">
        <v>9293583</v>
      </c>
    </row>
    <row r="277" spans="1:4" x14ac:dyDescent="0.2">
      <c r="A277" t="s">
        <v>383</v>
      </c>
      <c r="B277" s="31">
        <v>148.1</v>
      </c>
      <c r="C277" s="31">
        <v>22.7</v>
      </c>
      <c r="D277" s="32">
        <v>9260653</v>
      </c>
    </row>
    <row r="278" spans="1:4" x14ac:dyDescent="0.2">
      <c r="A278" t="s">
        <v>384</v>
      </c>
      <c r="B278" s="31">
        <v>294.5</v>
      </c>
      <c r="C278" s="31">
        <v>46</v>
      </c>
      <c r="D278" s="32">
        <v>9638525</v>
      </c>
    </row>
    <row r="279" spans="1:4" x14ac:dyDescent="0.2">
      <c r="A279" t="s">
        <v>385</v>
      </c>
      <c r="B279" s="31">
        <v>157.80000000000001</v>
      </c>
      <c r="C279" s="31">
        <v>23.2</v>
      </c>
      <c r="D279" s="32">
        <v>9394222</v>
      </c>
    </row>
    <row r="280" spans="1:4" x14ac:dyDescent="0.2">
      <c r="A280" t="s">
        <v>1125</v>
      </c>
      <c r="B280" s="31">
        <v>131.66</v>
      </c>
      <c r="C280" s="31">
        <v>23</v>
      </c>
      <c r="D280" s="32">
        <v>9699969</v>
      </c>
    </row>
    <row r="281" spans="1:4" x14ac:dyDescent="0.2">
      <c r="A281" t="s">
        <v>386</v>
      </c>
      <c r="B281" s="31">
        <v>167.1</v>
      </c>
      <c r="C281" s="31">
        <v>26</v>
      </c>
      <c r="D281" s="32">
        <v>9070424</v>
      </c>
    </row>
    <row r="282" spans="1:4" x14ac:dyDescent="0.2">
      <c r="A282" t="s">
        <v>387</v>
      </c>
      <c r="B282" s="31">
        <v>134.1</v>
      </c>
      <c r="C282" s="31">
        <v>20.3</v>
      </c>
      <c r="D282" s="32">
        <v>9214575</v>
      </c>
    </row>
    <row r="283" spans="1:4" x14ac:dyDescent="0.2">
      <c r="A283" t="s">
        <v>388</v>
      </c>
      <c r="B283" s="31">
        <v>227.8</v>
      </c>
      <c r="C283" s="31">
        <v>32.200000000000003</v>
      </c>
      <c r="D283" s="32">
        <v>9332925</v>
      </c>
    </row>
    <row r="284" spans="1:4" x14ac:dyDescent="0.2">
      <c r="A284" t="s">
        <v>389</v>
      </c>
      <c r="B284" s="31">
        <v>200</v>
      </c>
      <c r="C284" s="31">
        <v>32.200000000000003</v>
      </c>
      <c r="D284" s="32">
        <v>9293909</v>
      </c>
    </row>
    <row r="285" spans="1:4" x14ac:dyDescent="0.2">
      <c r="A285" t="s">
        <v>390</v>
      </c>
      <c r="B285" s="31">
        <v>275</v>
      </c>
      <c r="C285" s="31">
        <v>37</v>
      </c>
      <c r="D285" s="32">
        <v>9065625</v>
      </c>
    </row>
    <row r="286" spans="1:4" x14ac:dyDescent="0.2">
      <c r="A286" t="s">
        <v>391</v>
      </c>
      <c r="B286" s="31">
        <v>227.8</v>
      </c>
      <c r="C286" s="31">
        <v>32.200000000000003</v>
      </c>
      <c r="D286" s="32">
        <v>9332949</v>
      </c>
    </row>
    <row r="287" spans="1:4" x14ac:dyDescent="0.2">
      <c r="A287" t="s">
        <v>392</v>
      </c>
      <c r="B287" s="31">
        <v>199.8</v>
      </c>
      <c r="C287" s="31">
        <v>32.200000000000003</v>
      </c>
      <c r="D287" s="32">
        <v>9293911</v>
      </c>
    </row>
    <row r="288" spans="1:4" x14ac:dyDescent="0.2">
      <c r="A288" t="s">
        <v>393</v>
      </c>
      <c r="B288" s="31">
        <v>168.5</v>
      </c>
      <c r="C288" s="31">
        <v>27.3</v>
      </c>
      <c r="D288" s="32">
        <v>9141132</v>
      </c>
    </row>
    <row r="289" spans="1:4" x14ac:dyDescent="0.2">
      <c r="A289" t="s">
        <v>394</v>
      </c>
      <c r="B289" s="31">
        <v>227.8</v>
      </c>
      <c r="C289" s="31">
        <v>32.200000000000003</v>
      </c>
      <c r="D289" s="32">
        <v>7917563</v>
      </c>
    </row>
    <row r="290" spans="1:4" x14ac:dyDescent="0.2">
      <c r="A290" t="s">
        <v>395</v>
      </c>
      <c r="B290" s="31">
        <v>168.8</v>
      </c>
      <c r="C290" s="31">
        <v>27.2</v>
      </c>
      <c r="D290" s="32">
        <v>9239862</v>
      </c>
    </row>
    <row r="291" spans="1:4" x14ac:dyDescent="0.2">
      <c r="A291" t="s">
        <v>396</v>
      </c>
      <c r="B291" s="31">
        <v>93.5</v>
      </c>
      <c r="C291" s="31">
        <v>14</v>
      </c>
    </row>
    <row r="292" spans="1:4" x14ac:dyDescent="0.2">
      <c r="A292" t="s">
        <v>1099</v>
      </c>
      <c r="B292" s="31">
        <v>137.07</v>
      </c>
      <c r="C292" s="31">
        <v>18.899999999999999</v>
      </c>
      <c r="D292" s="32">
        <v>9507611</v>
      </c>
    </row>
    <row r="293" spans="1:4" x14ac:dyDescent="0.2">
      <c r="A293" t="s">
        <v>397</v>
      </c>
      <c r="B293" s="31">
        <v>128.30000000000001</v>
      </c>
      <c r="C293" s="31">
        <v>18.2</v>
      </c>
      <c r="D293" s="32">
        <v>7429231</v>
      </c>
    </row>
    <row r="294" spans="1:4" x14ac:dyDescent="0.2">
      <c r="A294" t="s">
        <v>398</v>
      </c>
      <c r="B294" s="31">
        <v>89.4</v>
      </c>
      <c r="C294" s="31">
        <v>14.5</v>
      </c>
      <c r="D294" s="32">
        <v>9540156</v>
      </c>
    </row>
    <row r="295" spans="1:4" x14ac:dyDescent="0.2">
      <c r="A295" t="s">
        <v>399</v>
      </c>
      <c r="B295" s="31">
        <v>200</v>
      </c>
      <c r="C295" s="31">
        <v>32.200000000000003</v>
      </c>
      <c r="D295" s="32">
        <v>9293662</v>
      </c>
    </row>
    <row r="296" spans="1:4" x14ac:dyDescent="0.2">
      <c r="A296" t="s">
        <v>400</v>
      </c>
      <c r="B296" s="31">
        <v>189.8</v>
      </c>
      <c r="C296" s="31">
        <v>32.200000000000003</v>
      </c>
      <c r="D296" s="32">
        <v>9382683</v>
      </c>
    </row>
    <row r="297" spans="1:4" x14ac:dyDescent="0.2">
      <c r="A297" t="s">
        <v>401</v>
      </c>
      <c r="B297" s="31">
        <v>200</v>
      </c>
      <c r="C297" s="31">
        <v>32.200000000000003</v>
      </c>
      <c r="D297" s="32">
        <v>9624237</v>
      </c>
    </row>
    <row r="298" spans="1:4" x14ac:dyDescent="0.2">
      <c r="A298" t="s">
        <v>402</v>
      </c>
      <c r="B298" s="31">
        <v>126.5</v>
      </c>
      <c r="C298" s="31">
        <v>14.8</v>
      </c>
    </row>
    <row r="299" spans="1:4" x14ac:dyDescent="0.2">
      <c r="A299" t="s">
        <v>403</v>
      </c>
      <c r="B299" s="31">
        <v>128.6</v>
      </c>
      <c r="C299" s="31">
        <v>20.3</v>
      </c>
      <c r="D299" s="32">
        <v>9496692</v>
      </c>
    </row>
    <row r="300" spans="1:4" x14ac:dyDescent="0.2">
      <c r="A300" t="s">
        <v>1114</v>
      </c>
      <c r="B300" s="31">
        <v>289.99</v>
      </c>
      <c r="C300" s="31">
        <v>46.43</v>
      </c>
      <c r="D300" s="32">
        <v>9748904</v>
      </c>
    </row>
    <row r="301" spans="1:4" x14ac:dyDescent="0.2">
      <c r="A301" t="s">
        <v>1117</v>
      </c>
      <c r="B301" s="31">
        <v>285.12</v>
      </c>
      <c r="C301" s="31">
        <v>43.4</v>
      </c>
      <c r="D301" s="32">
        <v>9600530</v>
      </c>
    </row>
    <row r="302" spans="1:4" x14ac:dyDescent="0.2">
      <c r="A302" t="s">
        <v>1107</v>
      </c>
      <c r="B302" s="31">
        <v>297.07</v>
      </c>
      <c r="C302" s="31">
        <v>47</v>
      </c>
      <c r="D302" s="32">
        <v>9816763</v>
      </c>
    </row>
    <row r="303" spans="1:4" x14ac:dyDescent="0.2">
      <c r="A303" t="s">
        <v>404</v>
      </c>
      <c r="B303" s="31">
        <v>200</v>
      </c>
      <c r="C303" s="31">
        <v>29.7</v>
      </c>
      <c r="D303" s="32">
        <v>9166649</v>
      </c>
    </row>
    <row r="304" spans="1:4" x14ac:dyDescent="0.2">
      <c r="A304" t="s">
        <v>405</v>
      </c>
      <c r="B304" s="31">
        <v>190</v>
      </c>
      <c r="C304" s="31">
        <v>32.200000000000003</v>
      </c>
      <c r="D304" s="32">
        <v>9490662</v>
      </c>
    </row>
    <row r="305" spans="1:4" x14ac:dyDescent="0.2">
      <c r="A305" t="s">
        <v>406</v>
      </c>
      <c r="B305" s="31">
        <v>190</v>
      </c>
      <c r="C305" s="31">
        <v>32.200000000000003</v>
      </c>
      <c r="D305" s="32">
        <v>9347877</v>
      </c>
    </row>
    <row r="306" spans="1:4" x14ac:dyDescent="0.2">
      <c r="A306" t="s">
        <v>407</v>
      </c>
      <c r="B306" s="31">
        <v>190</v>
      </c>
      <c r="C306" s="31">
        <v>32.200000000000003</v>
      </c>
      <c r="D306" s="32">
        <v>9511832</v>
      </c>
    </row>
    <row r="307" spans="1:4" x14ac:dyDescent="0.2">
      <c r="A307" t="s">
        <v>408</v>
      </c>
      <c r="B307" s="31">
        <v>190</v>
      </c>
      <c r="C307" s="31">
        <v>32.200000000000003</v>
      </c>
      <c r="D307" s="32">
        <v>9490636</v>
      </c>
    </row>
    <row r="308" spans="1:4" x14ac:dyDescent="0.2">
      <c r="A308" t="s">
        <v>1089</v>
      </c>
      <c r="B308" s="31">
        <v>119.99</v>
      </c>
      <c r="C308" s="31">
        <v>21.2</v>
      </c>
      <c r="D308" s="32">
        <v>9379856</v>
      </c>
    </row>
    <row r="309" spans="1:4" x14ac:dyDescent="0.2">
      <c r="A309" t="s">
        <v>409</v>
      </c>
      <c r="B309" s="31">
        <v>120</v>
      </c>
      <c r="C309" s="31">
        <v>21.2</v>
      </c>
      <c r="D309" s="32">
        <v>9379868</v>
      </c>
    </row>
    <row r="310" spans="1:4" x14ac:dyDescent="0.2">
      <c r="A310" t="s">
        <v>410</v>
      </c>
      <c r="B310" s="31">
        <v>124.5</v>
      </c>
      <c r="C310" s="31">
        <v>20.5</v>
      </c>
      <c r="D310" s="32">
        <v>9644744</v>
      </c>
    </row>
    <row r="311" spans="1:4" x14ac:dyDescent="0.2">
      <c r="A311" t="s">
        <v>411</v>
      </c>
      <c r="B311" s="31">
        <v>200</v>
      </c>
      <c r="C311" s="31">
        <v>32.200000000000003</v>
      </c>
      <c r="D311" s="32">
        <v>9610418</v>
      </c>
    </row>
    <row r="312" spans="1:4" x14ac:dyDescent="0.2">
      <c r="A312" t="s">
        <v>412</v>
      </c>
      <c r="B312" s="31">
        <v>125.1</v>
      </c>
      <c r="C312" s="31">
        <v>19</v>
      </c>
      <c r="D312" s="32">
        <v>9067544</v>
      </c>
    </row>
    <row r="313" spans="1:4" x14ac:dyDescent="0.2">
      <c r="A313" t="s">
        <v>413</v>
      </c>
      <c r="B313" s="31">
        <v>190</v>
      </c>
      <c r="C313" s="31">
        <v>32.200000000000003</v>
      </c>
      <c r="D313" s="32">
        <v>9440980</v>
      </c>
    </row>
    <row r="314" spans="1:4" x14ac:dyDescent="0.2">
      <c r="A314" t="s">
        <v>414</v>
      </c>
      <c r="B314" s="31">
        <v>84</v>
      </c>
      <c r="C314" s="31">
        <v>13.8</v>
      </c>
      <c r="D314" s="32">
        <v>9322669</v>
      </c>
    </row>
    <row r="315" spans="1:4" x14ac:dyDescent="0.2">
      <c r="A315" t="s">
        <v>415</v>
      </c>
      <c r="B315" s="31">
        <v>183.1</v>
      </c>
      <c r="C315" s="31">
        <v>32.200000000000003</v>
      </c>
      <c r="D315" s="32">
        <v>9455818</v>
      </c>
    </row>
    <row r="316" spans="1:4" x14ac:dyDescent="0.2">
      <c r="A316" t="s">
        <v>416</v>
      </c>
      <c r="B316" s="31">
        <v>200</v>
      </c>
      <c r="C316" s="31">
        <v>32.200000000000003</v>
      </c>
      <c r="D316" s="32">
        <v>9561277</v>
      </c>
    </row>
    <row r="317" spans="1:4" x14ac:dyDescent="0.2">
      <c r="A317" t="s">
        <v>417</v>
      </c>
      <c r="B317" s="31">
        <v>200</v>
      </c>
      <c r="C317" s="31">
        <v>32.200000000000003</v>
      </c>
      <c r="D317" s="32">
        <v>9357298</v>
      </c>
    </row>
    <row r="318" spans="1:4" x14ac:dyDescent="0.2">
      <c r="A318" t="s">
        <v>418</v>
      </c>
      <c r="B318" s="31">
        <v>145</v>
      </c>
      <c r="C318" s="31">
        <v>22</v>
      </c>
      <c r="D318" s="32">
        <v>9116515</v>
      </c>
    </row>
    <row r="319" spans="1:4" x14ac:dyDescent="0.2">
      <c r="A319" t="s">
        <v>419</v>
      </c>
      <c r="B319" s="31">
        <v>200</v>
      </c>
      <c r="C319" s="31">
        <v>32.200000000000003</v>
      </c>
      <c r="D319" s="32">
        <v>9604914</v>
      </c>
    </row>
    <row r="320" spans="1:4" x14ac:dyDescent="0.2">
      <c r="A320" t="s">
        <v>420</v>
      </c>
      <c r="B320" s="31">
        <v>200</v>
      </c>
      <c r="C320" s="31">
        <v>32.200000000000003</v>
      </c>
      <c r="D320" s="32">
        <v>9340570</v>
      </c>
    </row>
    <row r="321" spans="1:4" x14ac:dyDescent="0.2">
      <c r="A321" t="s">
        <v>421</v>
      </c>
      <c r="B321" s="31">
        <v>179.1</v>
      </c>
      <c r="C321" s="31">
        <v>32.200000000000003</v>
      </c>
      <c r="D321" s="32">
        <v>7008790</v>
      </c>
    </row>
    <row r="322" spans="1:4" x14ac:dyDescent="0.2">
      <c r="A322" t="s">
        <v>422</v>
      </c>
      <c r="B322" s="31">
        <v>200</v>
      </c>
      <c r="C322" s="31">
        <v>32.200000000000003</v>
      </c>
      <c r="D322" s="32">
        <v>9303182</v>
      </c>
    </row>
    <row r="323" spans="1:4" x14ac:dyDescent="0.2">
      <c r="A323" t="s">
        <v>423</v>
      </c>
      <c r="B323" s="31">
        <v>199.8</v>
      </c>
      <c r="C323" s="31">
        <v>32.200000000000003</v>
      </c>
      <c r="D323" s="32">
        <v>9303223</v>
      </c>
    </row>
    <row r="324" spans="1:4" x14ac:dyDescent="0.2">
      <c r="A324" t="s">
        <v>424</v>
      </c>
      <c r="B324" s="31">
        <v>200</v>
      </c>
      <c r="C324" s="31">
        <v>32.200000000000003</v>
      </c>
      <c r="D324" s="32">
        <v>9303170</v>
      </c>
    </row>
    <row r="325" spans="1:4" x14ac:dyDescent="0.2">
      <c r="A325" t="s">
        <v>425</v>
      </c>
      <c r="B325" s="31">
        <v>200</v>
      </c>
      <c r="C325" s="31">
        <v>32.200000000000003</v>
      </c>
      <c r="D325" s="32">
        <v>9939806</v>
      </c>
    </row>
    <row r="326" spans="1:4" x14ac:dyDescent="0.2">
      <c r="A326" t="s">
        <v>426</v>
      </c>
      <c r="B326" s="31">
        <v>179.1</v>
      </c>
      <c r="C326" s="31">
        <v>32.200000000000003</v>
      </c>
      <c r="D326" s="32">
        <v>9228306</v>
      </c>
    </row>
    <row r="327" spans="1:4" x14ac:dyDescent="0.2">
      <c r="A327" t="s">
        <v>427</v>
      </c>
      <c r="B327" s="31">
        <v>199.5</v>
      </c>
      <c r="C327" s="31">
        <v>32.200000000000003</v>
      </c>
      <c r="D327" s="32">
        <v>9247584</v>
      </c>
    </row>
    <row r="328" spans="1:4" x14ac:dyDescent="0.2">
      <c r="A328" t="s">
        <v>428</v>
      </c>
      <c r="B328" s="31">
        <v>179.1</v>
      </c>
      <c r="C328" s="31">
        <v>32.200000000000003</v>
      </c>
      <c r="D328" s="32">
        <v>9169328</v>
      </c>
    </row>
    <row r="329" spans="1:4" x14ac:dyDescent="0.2">
      <c r="A329" t="s">
        <v>429</v>
      </c>
      <c r="B329" s="31">
        <v>200</v>
      </c>
      <c r="C329" s="31">
        <v>32.200000000000003</v>
      </c>
      <c r="D329" s="32">
        <v>9284776</v>
      </c>
    </row>
    <row r="330" spans="1:4" x14ac:dyDescent="0.2">
      <c r="A330" t="s">
        <v>430</v>
      </c>
      <c r="B330" s="31">
        <v>200</v>
      </c>
      <c r="C330" s="31">
        <v>32.200000000000003</v>
      </c>
      <c r="D330" s="32">
        <v>9339844</v>
      </c>
    </row>
    <row r="331" spans="1:4" x14ac:dyDescent="0.2">
      <c r="A331" t="s">
        <v>431</v>
      </c>
      <c r="B331" s="31">
        <v>200</v>
      </c>
      <c r="C331" s="31">
        <v>32.200000000000003</v>
      </c>
      <c r="D331" s="32">
        <v>9284764</v>
      </c>
    </row>
    <row r="332" spans="1:4" x14ac:dyDescent="0.2">
      <c r="A332" t="s">
        <v>432</v>
      </c>
      <c r="B332" s="31">
        <v>199.5</v>
      </c>
      <c r="C332" s="31">
        <v>32.200000000000003</v>
      </c>
      <c r="D332" s="32">
        <v>9247572</v>
      </c>
    </row>
    <row r="333" spans="1:4" x14ac:dyDescent="0.2">
      <c r="A333" t="s">
        <v>433</v>
      </c>
      <c r="B333" s="31">
        <v>179.1</v>
      </c>
      <c r="C333" s="31">
        <v>32.200000000000003</v>
      </c>
      <c r="D333" s="32">
        <v>9181479</v>
      </c>
    </row>
    <row r="334" spans="1:4" x14ac:dyDescent="0.2">
      <c r="A334" t="s">
        <v>434</v>
      </c>
      <c r="B334" s="31">
        <v>179.1</v>
      </c>
      <c r="C334" s="31">
        <v>32.200000000000003</v>
      </c>
      <c r="D334" s="32">
        <v>9184940</v>
      </c>
    </row>
    <row r="335" spans="1:4" x14ac:dyDescent="0.2">
      <c r="A335" t="s">
        <v>435</v>
      </c>
      <c r="B335" s="31">
        <v>199.8</v>
      </c>
      <c r="C335" s="31">
        <v>32.200000000000003</v>
      </c>
      <c r="D335" s="32">
        <v>9375221</v>
      </c>
    </row>
    <row r="336" spans="1:4" x14ac:dyDescent="0.2">
      <c r="A336" t="s">
        <v>436</v>
      </c>
      <c r="B336" s="31">
        <v>199.8</v>
      </c>
      <c r="C336" s="31">
        <v>32.200000000000003</v>
      </c>
      <c r="D336" s="32">
        <v>9325233</v>
      </c>
    </row>
    <row r="337" spans="1:4" x14ac:dyDescent="0.2">
      <c r="A337" t="s">
        <v>437</v>
      </c>
      <c r="B337" s="31">
        <v>200</v>
      </c>
      <c r="C337" s="31">
        <v>32.200000000000003</v>
      </c>
      <c r="D337" s="32">
        <v>9334234</v>
      </c>
    </row>
    <row r="338" spans="1:4" x14ac:dyDescent="0.2">
      <c r="A338" t="s">
        <v>438</v>
      </c>
      <c r="B338" s="31">
        <v>169.8</v>
      </c>
      <c r="C338" s="31">
        <v>24.6</v>
      </c>
      <c r="D338" s="32">
        <v>8912508</v>
      </c>
    </row>
    <row r="339" spans="1:4" x14ac:dyDescent="0.2">
      <c r="A339" t="s">
        <v>439</v>
      </c>
      <c r="B339" s="31">
        <v>199.8</v>
      </c>
      <c r="C339" s="31">
        <v>32.200000000000003</v>
      </c>
      <c r="D339" s="32">
        <v>9473626</v>
      </c>
    </row>
    <row r="340" spans="1:4" x14ac:dyDescent="0.2">
      <c r="A340" t="s">
        <v>440</v>
      </c>
      <c r="B340" s="31">
        <v>37.700000000000003</v>
      </c>
      <c r="C340" s="31">
        <v>7.5</v>
      </c>
    </row>
    <row r="341" spans="1:4" x14ac:dyDescent="0.2">
      <c r="A341" t="s">
        <v>441</v>
      </c>
      <c r="B341" s="31">
        <v>119</v>
      </c>
      <c r="C341" s="31">
        <v>16.8</v>
      </c>
      <c r="D341" s="32">
        <v>9299173</v>
      </c>
    </row>
    <row r="342" spans="1:4" x14ac:dyDescent="0.2">
      <c r="A342" t="s">
        <v>442</v>
      </c>
      <c r="B342" s="31">
        <v>172.6</v>
      </c>
      <c r="C342" s="31">
        <v>25.2</v>
      </c>
      <c r="D342" s="32">
        <v>9256418</v>
      </c>
    </row>
    <row r="343" spans="1:4" x14ac:dyDescent="0.2">
      <c r="A343" t="s">
        <v>443</v>
      </c>
      <c r="B343" s="31">
        <v>145</v>
      </c>
      <c r="C343" s="31">
        <v>23.2</v>
      </c>
      <c r="D343" s="32">
        <v>9138329</v>
      </c>
    </row>
    <row r="344" spans="1:4" x14ac:dyDescent="0.2">
      <c r="A344" t="s">
        <v>444</v>
      </c>
      <c r="B344" s="31">
        <v>185.6</v>
      </c>
      <c r="C344" s="31">
        <v>30.3</v>
      </c>
    </row>
    <row r="345" spans="1:4" x14ac:dyDescent="0.2">
      <c r="A345" t="s">
        <v>445</v>
      </c>
      <c r="B345" s="31">
        <v>185.6</v>
      </c>
      <c r="C345" s="31">
        <v>30.3</v>
      </c>
      <c r="D345" s="32">
        <v>9110286</v>
      </c>
    </row>
    <row r="346" spans="1:4" x14ac:dyDescent="0.2">
      <c r="A346" t="s">
        <v>446</v>
      </c>
      <c r="B346" s="31">
        <v>170</v>
      </c>
      <c r="C346" s="31">
        <v>24.7</v>
      </c>
    </row>
    <row r="347" spans="1:4" x14ac:dyDescent="0.2">
      <c r="A347" t="s">
        <v>447</v>
      </c>
      <c r="B347" s="31">
        <v>242.8</v>
      </c>
      <c r="C347" s="31">
        <v>32.200000000000003</v>
      </c>
      <c r="D347" s="32">
        <v>9134517</v>
      </c>
    </row>
    <row r="348" spans="1:4" x14ac:dyDescent="0.2">
      <c r="A348" t="s">
        <v>448</v>
      </c>
      <c r="B348" s="31">
        <v>175.5</v>
      </c>
      <c r="C348" s="31">
        <v>27.7</v>
      </c>
      <c r="D348" s="32">
        <v>9516739</v>
      </c>
    </row>
    <row r="349" spans="1:4" x14ac:dyDescent="0.2">
      <c r="A349" t="s">
        <v>449</v>
      </c>
      <c r="B349" s="31">
        <v>175.5</v>
      </c>
      <c r="C349" s="31">
        <v>27.7</v>
      </c>
      <c r="D349" s="32">
        <v>9373474</v>
      </c>
    </row>
    <row r="350" spans="1:4" x14ac:dyDescent="0.2">
      <c r="A350" t="s">
        <v>450</v>
      </c>
      <c r="B350" s="31">
        <v>175.5</v>
      </c>
      <c r="C350" s="31">
        <v>27.3</v>
      </c>
      <c r="D350" s="32">
        <v>9155391</v>
      </c>
    </row>
    <row r="351" spans="1:4" x14ac:dyDescent="0.2">
      <c r="A351" t="s">
        <v>451</v>
      </c>
      <c r="B351" s="31">
        <v>172.5</v>
      </c>
      <c r="C351" s="31">
        <v>25.1</v>
      </c>
      <c r="D351" s="32">
        <v>9256406</v>
      </c>
    </row>
    <row r="352" spans="1:4" x14ac:dyDescent="0.2">
      <c r="A352" t="s">
        <v>452</v>
      </c>
      <c r="B352" s="31">
        <v>175.5</v>
      </c>
      <c r="C352" s="31">
        <v>27.3</v>
      </c>
      <c r="D352" s="32">
        <v>9236212</v>
      </c>
    </row>
    <row r="353" spans="1:4" x14ac:dyDescent="0.2">
      <c r="A353" t="s">
        <v>453</v>
      </c>
      <c r="B353" s="31">
        <v>175.5</v>
      </c>
      <c r="C353" s="31">
        <v>27.3</v>
      </c>
      <c r="D353" s="32">
        <v>9516765</v>
      </c>
    </row>
    <row r="354" spans="1:4" x14ac:dyDescent="0.2">
      <c r="A354" t="s">
        <v>454</v>
      </c>
      <c r="B354" s="31">
        <v>175.5</v>
      </c>
      <c r="C354" s="31">
        <v>27.3</v>
      </c>
      <c r="D354" s="32">
        <v>9236224</v>
      </c>
    </row>
    <row r="355" spans="1:4" x14ac:dyDescent="0.2">
      <c r="A355" t="s">
        <v>455</v>
      </c>
      <c r="B355" s="31">
        <v>292.10000000000002</v>
      </c>
      <c r="C355" s="31">
        <v>32.200000000000003</v>
      </c>
      <c r="D355" s="32">
        <v>9105920</v>
      </c>
    </row>
    <row r="356" spans="1:4" x14ac:dyDescent="0.2">
      <c r="A356" t="s">
        <v>456</v>
      </c>
      <c r="B356" s="31">
        <v>175.6</v>
      </c>
      <c r="C356" s="31">
        <v>27.7</v>
      </c>
      <c r="D356" s="32">
        <v>9357858</v>
      </c>
    </row>
    <row r="357" spans="1:4" x14ac:dyDescent="0.2">
      <c r="A357" t="s">
        <v>457</v>
      </c>
      <c r="B357" s="31">
        <v>175.5</v>
      </c>
      <c r="C357" s="31">
        <v>27.7</v>
      </c>
      <c r="D357" s="32">
        <v>9435246</v>
      </c>
    </row>
    <row r="358" spans="1:4" x14ac:dyDescent="0.2">
      <c r="A358" t="s">
        <v>458</v>
      </c>
      <c r="B358" s="31">
        <v>175.5</v>
      </c>
      <c r="C358" s="31">
        <v>27.3</v>
      </c>
      <c r="D358" s="32">
        <v>9435258</v>
      </c>
    </row>
    <row r="359" spans="1:4" x14ac:dyDescent="0.2">
      <c r="A359" t="s">
        <v>459</v>
      </c>
      <c r="B359" s="31">
        <v>170.1</v>
      </c>
      <c r="C359" s="31">
        <v>24.7</v>
      </c>
      <c r="D359" s="32">
        <v>9128465</v>
      </c>
    </row>
    <row r="360" spans="1:4" x14ac:dyDescent="0.2">
      <c r="A360" t="s">
        <v>460</v>
      </c>
      <c r="B360" s="31">
        <v>122.8</v>
      </c>
      <c r="C360" s="31">
        <v>20.3</v>
      </c>
      <c r="D360" s="32">
        <v>9000168</v>
      </c>
    </row>
    <row r="361" spans="1:4" x14ac:dyDescent="0.2">
      <c r="A361" t="s">
        <v>461</v>
      </c>
      <c r="B361" s="31">
        <v>138</v>
      </c>
      <c r="C361" s="31">
        <v>22.7</v>
      </c>
      <c r="D361" s="32">
        <v>9139311</v>
      </c>
    </row>
    <row r="362" spans="1:4" x14ac:dyDescent="0.2">
      <c r="A362" t="s">
        <v>462</v>
      </c>
      <c r="B362" s="31">
        <v>145.6</v>
      </c>
      <c r="C362" s="31">
        <v>18.2</v>
      </c>
      <c r="D362" s="32">
        <v>9511636</v>
      </c>
    </row>
    <row r="363" spans="1:4" x14ac:dyDescent="0.2">
      <c r="A363" t="s">
        <v>463</v>
      </c>
      <c r="B363" s="31">
        <v>127.8</v>
      </c>
      <c r="C363" s="31">
        <v>19.600000000000001</v>
      </c>
      <c r="D363" s="32">
        <v>9369162</v>
      </c>
    </row>
    <row r="364" spans="1:4" x14ac:dyDescent="0.2">
      <c r="A364" t="s">
        <v>464</v>
      </c>
      <c r="B364" s="31">
        <v>90.5</v>
      </c>
      <c r="C364" s="31">
        <v>17</v>
      </c>
      <c r="D364" s="32">
        <v>8802870</v>
      </c>
    </row>
    <row r="365" spans="1:4" x14ac:dyDescent="0.2">
      <c r="A365" t="s">
        <v>465</v>
      </c>
      <c r="B365" s="31">
        <v>176.8</v>
      </c>
      <c r="C365" s="31">
        <v>27.3</v>
      </c>
      <c r="D365" s="32">
        <v>9334844</v>
      </c>
    </row>
    <row r="366" spans="1:4" x14ac:dyDescent="0.2">
      <c r="A366" t="s">
        <v>466</v>
      </c>
      <c r="B366" s="31">
        <v>144</v>
      </c>
      <c r="C366" s="31">
        <v>22.6</v>
      </c>
      <c r="D366" s="32">
        <v>9436393</v>
      </c>
    </row>
    <row r="367" spans="1:4" x14ac:dyDescent="0.2">
      <c r="A367" t="s">
        <v>467</v>
      </c>
      <c r="B367" s="31">
        <v>166.6</v>
      </c>
      <c r="C367" s="31">
        <v>27.3</v>
      </c>
      <c r="D367" s="32">
        <v>9122526</v>
      </c>
    </row>
    <row r="368" spans="1:4" x14ac:dyDescent="0.2">
      <c r="A368" t="s">
        <v>468</v>
      </c>
      <c r="B368" s="31">
        <v>238.8</v>
      </c>
      <c r="C368" s="31">
        <v>32.200000000000003</v>
      </c>
      <c r="D368" s="32">
        <v>9308003</v>
      </c>
    </row>
    <row r="369" spans="1:4" x14ac:dyDescent="0.2">
      <c r="A369" t="s">
        <v>469</v>
      </c>
      <c r="B369" s="31">
        <v>198</v>
      </c>
      <c r="C369" s="31">
        <v>32.200000000000003</v>
      </c>
      <c r="D369" s="32">
        <v>9252216</v>
      </c>
    </row>
    <row r="370" spans="1:4" x14ac:dyDescent="0.2">
      <c r="A370" t="s">
        <v>470</v>
      </c>
      <c r="B370" s="31">
        <v>183</v>
      </c>
      <c r="C370" s="31">
        <v>32.200000000000003</v>
      </c>
      <c r="D370" s="32">
        <v>9174608</v>
      </c>
    </row>
    <row r="371" spans="1:4" x14ac:dyDescent="0.2">
      <c r="A371" t="s">
        <v>471</v>
      </c>
      <c r="B371" s="31">
        <v>183</v>
      </c>
      <c r="C371" s="31">
        <v>32.200000000000003</v>
      </c>
      <c r="D371" s="32">
        <v>9272931</v>
      </c>
    </row>
    <row r="372" spans="1:4" x14ac:dyDescent="0.2">
      <c r="A372" t="s">
        <v>472</v>
      </c>
      <c r="B372" s="31">
        <v>183</v>
      </c>
      <c r="C372" s="31">
        <v>32.200000000000003</v>
      </c>
      <c r="D372" s="32">
        <v>9674713</v>
      </c>
    </row>
    <row r="373" spans="1:4" x14ac:dyDescent="0.2">
      <c r="A373" t="s">
        <v>473</v>
      </c>
      <c r="B373" s="31">
        <v>180</v>
      </c>
      <c r="C373" s="31">
        <v>32.200000000000003</v>
      </c>
      <c r="D373" s="32">
        <v>9292357</v>
      </c>
    </row>
    <row r="374" spans="1:4" x14ac:dyDescent="0.2">
      <c r="A374" t="s">
        <v>474</v>
      </c>
      <c r="B374" s="31">
        <v>183</v>
      </c>
      <c r="C374" s="31">
        <v>32.4</v>
      </c>
      <c r="D374" s="32">
        <v>9174622</v>
      </c>
    </row>
    <row r="375" spans="1:4" x14ac:dyDescent="0.2">
      <c r="A375" t="s">
        <v>475</v>
      </c>
      <c r="B375" s="31">
        <v>292.10000000000002</v>
      </c>
      <c r="C375" s="31">
        <v>32.200000000000003</v>
      </c>
      <c r="D375" s="32">
        <v>9105918</v>
      </c>
    </row>
    <row r="376" spans="1:4" x14ac:dyDescent="0.2">
      <c r="A376" t="s">
        <v>1094</v>
      </c>
      <c r="B376" s="31">
        <v>153.08000000000001</v>
      </c>
      <c r="C376" s="31">
        <v>23</v>
      </c>
      <c r="D376" s="32">
        <v>9433896</v>
      </c>
    </row>
    <row r="377" spans="1:4" x14ac:dyDescent="0.2">
      <c r="A377" t="s">
        <v>476</v>
      </c>
      <c r="B377" s="31">
        <v>200</v>
      </c>
      <c r="C377" s="31">
        <v>32.200000000000003</v>
      </c>
      <c r="D377" s="32">
        <v>9277814</v>
      </c>
    </row>
    <row r="378" spans="1:4" x14ac:dyDescent="0.2">
      <c r="A378" t="s">
        <v>477</v>
      </c>
      <c r="B378" s="31">
        <v>200</v>
      </c>
      <c r="C378" s="31">
        <v>32.200000000000003</v>
      </c>
      <c r="D378" s="32">
        <v>9277802</v>
      </c>
    </row>
    <row r="379" spans="1:4" x14ac:dyDescent="0.2">
      <c r="A379" t="s">
        <v>478</v>
      </c>
      <c r="B379" s="31">
        <v>200</v>
      </c>
      <c r="C379" s="31">
        <v>32.200000000000003</v>
      </c>
      <c r="D379" s="32">
        <v>9660798</v>
      </c>
    </row>
    <row r="380" spans="1:4" x14ac:dyDescent="0.2">
      <c r="A380" t="s">
        <v>479</v>
      </c>
      <c r="B380" s="31">
        <v>200</v>
      </c>
      <c r="C380" s="31">
        <v>32.200000000000003</v>
      </c>
      <c r="D380" s="32">
        <v>9441623</v>
      </c>
    </row>
    <row r="381" spans="1:4" x14ac:dyDescent="0.2">
      <c r="A381" t="s">
        <v>480</v>
      </c>
      <c r="B381" s="31">
        <v>228.6</v>
      </c>
      <c r="C381" s="31">
        <v>32.200000000000003</v>
      </c>
      <c r="D381" s="32">
        <v>9191876</v>
      </c>
    </row>
    <row r="382" spans="1:4" x14ac:dyDescent="0.2">
      <c r="A382" t="s">
        <v>481</v>
      </c>
      <c r="B382" s="31">
        <v>228.6</v>
      </c>
      <c r="C382" s="31">
        <v>32.200000000000003</v>
      </c>
      <c r="D382" s="32">
        <v>9295842</v>
      </c>
    </row>
    <row r="383" spans="1:4" x14ac:dyDescent="0.2">
      <c r="A383" t="s">
        <v>482</v>
      </c>
      <c r="B383" s="31">
        <v>179.8</v>
      </c>
      <c r="C383" s="31">
        <v>32.200000000000003</v>
      </c>
      <c r="D383" s="32">
        <v>9368895</v>
      </c>
    </row>
    <row r="384" spans="1:4" x14ac:dyDescent="0.2">
      <c r="A384" t="s">
        <v>483</v>
      </c>
      <c r="B384" s="31">
        <v>228.6</v>
      </c>
      <c r="C384" s="31">
        <v>32.200000000000003</v>
      </c>
      <c r="D384" s="32">
        <v>9420057</v>
      </c>
    </row>
    <row r="385" spans="1:4" x14ac:dyDescent="0.2">
      <c r="A385" t="s">
        <v>484</v>
      </c>
      <c r="B385" s="31">
        <v>228.6</v>
      </c>
      <c r="C385" s="31">
        <v>32.200000000000003</v>
      </c>
      <c r="D385" s="32">
        <v>9312470</v>
      </c>
    </row>
    <row r="386" spans="1:4" x14ac:dyDescent="0.2">
      <c r="A386" t="s">
        <v>485</v>
      </c>
      <c r="B386" s="31">
        <v>200</v>
      </c>
      <c r="C386" s="31">
        <v>32.200000000000003</v>
      </c>
      <c r="D386" s="32">
        <v>9279329</v>
      </c>
    </row>
    <row r="387" spans="1:4" x14ac:dyDescent="0.2">
      <c r="A387" t="s">
        <v>486</v>
      </c>
      <c r="B387" s="31">
        <v>199.8</v>
      </c>
      <c r="C387" s="31">
        <v>32.200000000000003</v>
      </c>
      <c r="D387" s="32">
        <v>9279331</v>
      </c>
    </row>
    <row r="388" spans="1:4" x14ac:dyDescent="0.2">
      <c r="A388" t="s">
        <v>487</v>
      </c>
      <c r="B388" s="31">
        <v>179.8</v>
      </c>
      <c r="C388" s="31">
        <v>32.200000000000003</v>
      </c>
      <c r="D388" s="32">
        <v>9303546</v>
      </c>
    </row>
    <row r="389" spans="1:4" x14ac:dyDescent="0.2">
      <c r="A389" t="s">
        <v>488</v>
      </c>
      <c r="B389" s="31">
        <v>228.6</v>
      </c>
      <c r="C389" s="31">
        <v>32.200000000000003</v>
      </c>
      <c r="D389" s="32">
        <v>9342205</v>
      </c>
    </row>
    <row r="390" spans="1:4" x14ac:dyDescent="0.2">
      <c r="A390" t="s">
        <v>489</v>
      </c>
      <c r="B390" s="31">
        <v>228.6</v>
      </c>
      <c r="C390" s="31">
        <v>32.200000000000003</v>
      </c>
      <c r="D390" s="32">
        <v>9285495</v>
      </c>
    </row>
    <row r="391" spans="1:4" x14ac:dyDescent="0.2">
      <c r="A391" t="s">
        <v>490</v>
      </c>
      <c r="B391" s="31">
        <v>228.6</v>
      </c>
      <c r="C391" s="31">
        <v>32.200000000000003</v>
      </c>
      <c r="D391" s="32">
        <v>9312482</v>
      </c>
    </row>
    <row r="392" spans="1:4" x14ac:dyDescent="0.2">
      <c r="A392" t="s">
        <v>491</v>
      </c>
      <c r="B392" s="31">
        <v>228.8</v>
      </c>
      <c r="C392" s="31">
        <v>32.200000000000003</v>
      </c>
      <c r="D392" s="32">
        <v>9420045</v>
      </c>
    </row>
    <row r="393" spans="1:4" x14ac:dyDescent="0.2">
      <c r="A393" t="s">
        <v>492</v>
      </c>
      <c r="B393" s="31">
        <v>228.6</v>
      </c>
      <c r="C393" s="31">
        <v>32.200000000000003</v>
      </c>
      <c r="D393" s="32">
        <v>9285483</v>
      </c>
    </row>
    <row r="394" spans="1:4" x14ac:dyDescent="0.2">
      <c r="A394" t="s">
        <v>493</v>
      </c>
      <c r="B394" s="31">
        <v>228.6</v>
      </c>
      <c r="C394" s="31">
        <v>32.200000000000003</v>
      </c>
      <c r="D394" s="32">
        <v>9171280</v>
      </c>
    </row>
    <row r="395" spans="1:4" x14ac:dyDescent="0.2">
      <c r="A395" t="s">
        <v>494</v>
      </c>
      <c r="B395" s="31">
        <v>200</v>
      </c>
      <c r="C395" s="31">
        <v>32.200000000000003</v>
      </c>
      <c r="D395" s="32">
        <v>9176395</v>
      </c>
    </row>
    <row r="396" spans="1:4" x14ac:dyDescent="0.2">
      <c r="A396" t="s">
        <v>495</v>
      </c>
      <c r="B396" s="31">
        <v>199.8</v>
      </c>
      <c r="C396" s="31">
        <v>32.200000000000003</v>
      </c>
      <c r="D396" s="32">
        <v>9184859</v>
      </c>
    </row>
    <row r="397" spans="1:4" x14ac:dyDescent="0.2">
      <c r="A397" t="s">
        <v>496</v>
      </c>
      <c r="B397" s="31">
        <v>200</v>
      </c>
      <c r="C397" s="31">
        <v>32.200000000000003</v>
      </c>
      <c r="D397" s="32">
        <v>9075709</v>
      </c>
    </row>
    <row r="398" spans="1:4" x14ac:dyDescent="0.2">
      <c r="A398" t="s">
        <v>497</v>
      </c>
      <c r="B398" s="31">
        <v>200</v>
      </c>
      <c r="C398" s="31">
        <v>32.200000000000003</v>
      </c>
      <c r="D398" s="32">
        <v>9075711</v>
      </c>
    </row>
    <row r="399" spans="1:4" x14ac:dyDescent="0.2">
      <c r="A399" t="s">
        <v>498</v>
      </c>
      <c r="B399" s="31">
        <v>200</v>
      </c>
      <c r="C399" s="31">
        <v>32.200000000000003</v>
      </c>
      <c r="D399" s="32">
        <v>9075711</v>
      </c>
    </row>
    <row r="400" spans="1:4" x14ac:dyDescent="0.2">
      <c r="A400" t="s">
        <v>499</v>
      </c>
      <c r="B400" s="31">
        <v>179.8</v>
      </c>
      <c r="C400" s="31">
        <v>29.2</v>
      </c>
      <c r="D400" s="32">
        <v>8116910</v>
      </c>
    </row>
    <row r="401" spans="1:4" x14ac:dyDescent="0.2">
      <c r="A401" t="s">
        <v>500</v>
      </c>
      <c r="B401" s="31">
        <v>199.8</v>
      </c>
      <c r="C401" s="31">
        <v>32.200000000000003</v>
      </c>
    </row>
    <row r="402" spans="1:4" x14ac:dyDescent="0.2">
      <c r="A402" t="s">
        <v>501</v>
      </c>
      <c r="B402" s="31">
        <v>139.1</v>
      </c>
      <c r="C402" s="31">
        <v>22.6</v>
      </c>
      <c r="D402" s="32">
        <v>9435818</v>
      </c>
    </row>
    <row r="403" spans="1:4" x14ac:dyDescent="0.2">
      <c r="A403" t="s">
        <v>502</v>
      </c>
      <c r="B403" s="31">
        <v>275.7</v>
      </c>
      <c r="C403" s="31">
        <v>32.200000000000003</v>
      </c>
      <c r="D403" s="32">
        <v>8718122</v>
      </c>
    </row>
    <row r="404" spans="1:4" x14ac:dyDescent="0.2">
      <c r="A404" t="s">
        <v>503</v>
      </c>
      <c r="B404" s="31">
        <v>275.7</v>
      </c>
      <c r="C404" s="31">
        <v>32.200000000000003</v>
      </c>
      <c r="D404" s="32">
        <v>8718110</v>
      </c>
    </row>
    <row r="405" spans="1:4" x14ac:dyDescent="0.2">
      <c r="A405" t="s">
        <v>504</v>
      </c>
      <c r="B405" s="31">
        <v>166.1</v>
      </c>
      <c r="C405" s="31">
        <v>26.2</v>
      </c>
      <c r="D405" s="32">
        <v>8618413</v>
      </c>
    </row>
    <row r="406" spans="1:4" x14ac:dyDescent="0.2">
      <c r="A406" t="s">
        <v>505</v>
      </c>
      <c r="B406" s="31">
        <v>275</v>
      </c>
      <c r="C406" s="31">
        <v>40</v>
      </c>
    </row>
    <row r="407" spans="1:4" x14ac:dyDescent="0.2">
      <c r="A407" t="s">
        <v>506</v>
      </c>
      <c r="B407" s="31">
        <v>231</v>
      </c>
      <c r="C407" s="31">
        <v>32.200000000000003</v>
      </c>
      <c r="D407" s="32">
        <v>9436484</v>
      </c>
    </row>
    <row r="408" spans="1:4" x14ac:dyDescent="0.2">
      <c r="A408" t="s">
        <v>507</v>
      </c>
      <c r="B408" s="31">
        <v>231</v>
      </c>
      <c r="C408" s="31">
        <v>32.200000000000003</v>
      </c>
      <c r="D408" s="32">
        <v>9392561</v>
      </c>
    </row>
    <row r="409" spans="1:4" x14ac:dyDescent="0.2">
      <c r="A409" t="s">
        <v>508</v>
      </c>
      <c r="B409" s="31">
        <v>294</v>
      </c>
      <c r="C409" s="31">
        <v>32.200000000000003</v>
      </c>
      <c r="D409" s="32">
        <v>9292151</v>
      </c>
    </row>
    <row r="410" spans="1:4" x14ac:dyDescent="0.2">
      <c r="A410" t="s">
        <v>509</v>
      </c>
      <c r="B410" s="31">
        <v>294.10000000000002</v>
      </c>
      <c r="C410" s="31">
        <v>32.200000000000003</v>
      </c>
    </row>
    <row r="411" spans="1:4" x14ac:dyDescent="0.2">
      <c r="A411" t="s">
        <v>510</v>
      </c>
      <c r="B411" s="31">
        <v>282.10000000000002</v>
      </c>
      <c r="C411" s="31">
        <v>32.200000000000003</v>
      </c>
      <c r="D411" s="32">
        <v>9252254</v>
      </c>
    </row>
    <row r="412" spans="1:4" x14ac:dyDescent="0.2">
      <c r="A412" t="s">
        <v>511</v>
      </c>
      <c r="B412" s="31">
        <v>212.8</v>
      </c>
      <c r="C412" s="31">
        <v>32.200000000000003</v>
      </c>
      <c r="D412" s="32">
        <v>9308194</v>
      </c>
    </row>
    <row r="413" spans="1:4" x14ac:dyDescent="0.2">
      <c r="A413" t="s">
        <v>512</v>
      </c>
      <c r="B413" s="31">
        <v>231</v>
      </c>
      <c r="C413" s="31">
        <v>32.200000000000003</v>
      </c>
      <c r="D413" s="32">
        <v>9436472</v>
      </c>
    </row>
    <row r="414" spans="1:4" x14ac:dyDescent="0.2">
      <c r="A414" t="s">
        <v>513</v>
      </c>
      <c r="B414" s="31">
        <v>97.1</v>
      </c>
      <c r="C414" s="31">
        <v>26.6</v>
      </c>
      <c r="D414" s="32">
        <v>9283928</v>
      </c>
    </row>
    <row r="415" spans="1:4" x14ac:dyDescent="0.2">
      <c r="A415" t="s">
        <v>514</v>
      </c>
      <c r="B415" s="31">
        <v>180</v>
      </c>
      <c r="C415" s="31">
        <v>32.200000000000003</v>
      </c>
      <c r="D415" s="32">
        <v>8607749</v>
      </c>
    </row>
    <row r="416" spans="1:4" x14ac:dyDescent="0.2">
      <c r="A416" t="s">
        <v>515</v>
      </c>
      <c r="B416" s="31">
        <v>183.1</v>
      </c>
      <c r="C416" s="31">
        <v>32.200000000000003</v>
      </c>
      <c r="D416" s="32">
        <v>9283784</v>
      </c>
    </row>
    <row r="417" spans="1:4" x14ac:dyDescent="0.2">
      <c r="A417" t="s">
        <v>516</v>
      </c>
      <c r="B417" s="31">
        <v>104</v>
      </c>
      <c r="C417" s="31">
        <v>11.5</v>
      </c>
    </row>
    <row r="418" spans="1:4" x14ac:dyDescent="0.2">
      <c r="A418" t="s">
        <v>517</v>
      </c>
      <c r="B418" s="31">
        <v>100.5</v>
      </c>
      <c r="C418" s="31">
        <v>18.7</v>
      </c>
      <c r="D418" s="32">
        <v>9146091</v>
      </c>
    </row>
    <row r="419" spans="1:4" x14ac:dyDescent="0.2">
      <c r="A419" t="s">
        <v>518</v>
      </c>
      <c r="B419" s="31">
        <v>176.8</v>
      </c>
      <c r="C419" s="31">
        <v>24.5</v>
      </c>
      <c r="D419" s="32">
        <v>7641097</v>
      </c>
    </row>
    <row r="420" spans="1:4" x14ac:dyDescent="0.2">
      <c r="A420" t="s">
        <v>519</v>
      </c>
      <c r="B420" s="31">
        <v>90</v>
      </c>
      <c r="C420" s="31">
        <v>14.3</v>
      </c>
      <c r="D420" s="32">
        <v>9514913</v>
      </c>
    </row>
    <row r="421" spans="1:4" x14ac:dyDescent="0.2">
      <c r="A421" t="s">
        <v>520</v>
      </c>
      <c r="B421" s="31">
        <v>55.5</v>
      </c>
      <c r="C421" s="31">
        <v>11</v>
      </c>
      <c r="D421" s="32">
        <v>9245421</v>
      </c>
    </row>
    <row r="422" spans="1:4" x14ac:dyDescent="0.2">
      <c r="A422" t="s">
        <v>521</v>
      </c>
      <c r="B422" s="31">
        <v>55.5</v>
      </c>
      <c r="C422" s="31">
        <v>11</v>
      </c>
      <c r="D422" s="32">
        <v>9246970</v>
      </c>
    </row>
    <row r="423" spans="1:4" x14ac:dyDescent="0.2">
      <c r="A423" t="s">
        <v>522</v>
      </c>
      <c r="B423" s="31">
        <v>138.1</v>
      </c>
      <c r="C423" s="31">
        <v>21</v>
      </c>
      <c r="D423" s="32">
        <v>9370111</v>
      </c>
    </row>
    <row r="424" spans="1:4" x14ac:dyDescent="0.2">
      <c r="A424" t="s">
        <v>523</v>
      </c>
      <c r="B424" s="31">
        <v>192.1</v>
      </c>
      <c r="C424" s="31">
        <v>30.7</v>
      </c>
      <c r="D424" s="32">
        <v>7907740</v>
      </c>
    </row>
    <row r="425" spans="1:4" x14ac:dyDescent="0.2">
      <c r="A425" t="s">
        <v>524</v>
      </c>
      <c r="B425" s="31">
        <v>145</v>
      </c>
      <c r="C425" s="31">
        <v>21.7</v>
      </c>
      <c r="D425" s="32">
        <v>8201791</v>
      </c>
    </row>
    <row r="426" spans="1:4" x14ac:dyDescent="0.2">
      <c r="A426" t="s">
        <v>525</v>
      </c>
      <c r="B426" s="31">
        <v>156.6</v>
      </c>
      <c r="C426" s="31">
        <v>22.7</v>
      </c>
      <c r="D426" s="32">
        <v>7641097</v>
      </c>
    </row>
    <row r="427" spans="1:4" x14ac:dyDescent="0.2">
      <c r="A427" t="s">
        <v>526</v>
      </c>
      <c r="B427" s="31">
        <v>232.5</v>
      </c>
      <c r="C427" s="31">
        <v>32.200000000000003</v>
      </c>
      <c r="D427" s="32">
        <v>8913693</v>
      </c>
    </row>
    <row r="428" spans="1:4" x14ac:dyDescent="0.2">
      <c r="A428" t="s">
        <v>527</v>
      </c>
      <c r="B428" s="31">
        <v>90.5</v>
      </c>
      <c r="C428" s="31">
        <v>18.100000000000001</v>
      </c>
      <c r="D428" s="32">
        <v>8802894</v>
      </c>
    </row>
    <row r="429" spans="1:4" x14ac:dyDescent="0.2">
      <c r="A429" t="s">
        <v>528</v>
      </c>
      <c r="B429" s="31">
        <v>198</v>
      </c>
      <c r="C429" s="31">
        <v>33.200000000000003</v>
      </c>
      <c r="D429" s="32">
        <v>8321345</v>
      </c>
    </row>
    <row r="430" spans="1:4" x14ac:dyDescent="0.2">
      <c r="A430" t="s">
        <v>529</v>
      </c>
      <c r="B430" s="31">
        <v>147.1</v>
      </c>
      <c r="C430" s="31">
        <v>25</v>
      </c>
      <c r="D430" s="32">
        <v>9415026</v>
      </c>
    </row>
    <row r="431" spans="1:4" x14ac:dyDescent="0.2">
      <c r="A431" t="s">
        <v>530</v>
      </c>
      <c r="B431" s="31">
        <v>177</v>
      </c>
      <c r="C431" s="31">
        <v>28.3</v>
      </c>
      <c r="D431" s="32">
        <v>9295567</v>
      </c>
    </row>
    <row r="432" spans="1:4" x14ac:dyDescent="0.2">
      <c r="A432" t="s">
        <v>531</v>
      </c>
      <c r="B432" s="31">
        <v>179.8</v>
      </c>
      <c r="C432" s="31">
        <v>28.3</v>
      </c>
      <c r="D432" s="32">
        <v>9528029</v>
      </c>
    </row>
    <row r="433" spans="1:4" x14ac:dyDescent="0.2">
      <c r="A433" t="s">
        <v>532</v>
      </c>
      <c r="B433" s="31">
        <v>137</v>
      </c>
      <c r="C433" s="31">
        <v>25</v>
      </c>
      <c r="D433" s="32">
        <v>9414981</v>
      </c>
    </row>
    <row r="434" spans="1:4" x14ac:dyDescent="0.2">
      <c r="A434" t="s">
        <v>533</v>
      </c>
      <c r="B434" s="31">
        <v>149.5</v>
      </c>
      <c r="C434" s="31">
        <v>24</v>
      </c>
      <c r="D434" s="32">
        <v>9300879</v>
      </c>
    </row>
    <row r="435" spans="1:4" x14ac:dyDescent="0.2">
      <c r="A435" t="s">
        <v>534</v>
      </c>
      <c r="B435" s="31">
        <v>145.6</v>
      </c>
      <c r="C435" s="31">
        <v>18.2</v>
      </c>
      <c r="D435" s="32">
        <v>9320518</v>
      </c>
    </row>
    <row r="436" spans="1:4" x14ac:dyDescent="0.2">
      <c r="A436" t="s">
        <v>535</v>
      </c>
      <c r="B436" s="31">
        <v>161.30000000000001</v>
      </c>
      <c r="C436" s="31">
        <v>25</v>
      </c>
      <c r="D436" s="32">
        <v>9477359</v>
      </c>
    </row>
    <row r="437" spans="1:4" x14ac:dyDescent="0.2">
      <c r="A437" t="s">
        <v>536</v>
      </c>
      <c r="B437" s="31">
        <v>199.8</v>
      </c>
      <c r="C437" s="31">
        <v>32.200000000000003</v>
      </c>
      <c r="D437" s="32">
        <v>9259381</v>
      </c>
    </row>
    <row r="438" spans="1:4" x14ac:dyDescent="0.2">
      <c r="A438" t="s">
        <v>1122</v>
      </c>
      <c r="B438" s="31">
        <v>109.99</v>
      </c>
      <c r="C438" s="31">
        <v>18.2</v>
      </c>
      <c r="D438" s="32">
        <v>9442160</v>
      </c>
    </row>
    <row r="439" spans="1:4" x14ac:dyDescent="0.2">
      <c r="A439" t="s">
        <v>537</v>
      </c>
      <c r="B439" s="31">
        <v>182.5</v>
      </c>
      <c r="C439" s="31">
        <v>32.200000000000003</v>
      </c>
      <c r="D439" s="32">
        <v>9288370</v>
      </c>
    </row>
    <row r="440" spans="1:4" x14ac:dyDescent="0.2">
      <c r="A440" t="s">
        <v>538</v>
      </c>
      <c r="B440" s="31">
        <v>190</v>
      </c>
      <c r="C440" s="31">
        <v>32.200000000000003</v>
      </c>
      <c r="D440" s="32">
        <v>9214111</v>
      </c>
    </row>
    <row r="441" spans="1:4" x14ac:dyDescent="0.2">
      <c r="A441" t="s">
        <v>1112</v>
      </c>
      <c r="B441" s="31">
        <v>291.97000000000003</v>
      </c>
      <c r="C441" s="31">
        <v>45</v>
      </c>
      <c r="D441" s="32">
        <v>9730397</v>
      </c>
    </row>
    <row r="442" spans="1:4" x14ac:dyDescent="0.2">
      <c r="A442" t="s">
        <v>539</v>
      </c>
      <c r="B442" s="31">
        <v>205.8</v>
      </c>
      <c r="C442" s="31">
        <v>27.3</v>
      </c>
      <c r="D442" s="32">
        <v>9128099</v>
      </c>
    </row>
    <row r="443" spans="1:4" x14ac:dyDescent="0.2">
      <c r="A443" t="s">
        <v>540</v>
      </c>
      <c r="B443" s="31">
        <v>190</v>
      </c>
      <c r="C443" s="31">
        <v>32.200000000000003</v>
      </c>
      <c r="D443" s="32">
        <v>9455648</v>
      </c>
    </row>
    <row r="444" spans="1:4" x14ac:dyDescent="0.2">
      <c r="A444" t="s">
        <v>541</v>
      </c>
      <c r="B444" s="31">
        <v>200</v>
      </c>
      <c r="C444" s="31">
        <v>32.200000000000003</v>
      </c>
      <c r="D444" s="32">
        <v>9573713</v>
      </c>
    </row>
    <row r="445" spans="1:4" x14ac:dyDescent="0.2">
      <c r="A445" t="s">
        <v>542</v>
      </c>
      <c r="B445" s="31">
        <v>190</v>
      </c>
      <c r="C445" s="31">
        <v>32.200000000000003</v>
      </c>
      <c r="D445" s="32">
        <v>9490777</v>
      </c>
    </row>
    <row r="446" spans="1:4" x14ac:dyDescent="0.2">
      <c r="A446" t="s">
        <v>543</v>
      </c>
      <c r="B446" s="31">
        <v>200</v>
      </c>
      <c r="C446" s="31">
        <v>32.200000000000003</v>
      </c>
      <c r="D446" s="32">
        <v>9575149</v>
      </c>
    </row>
    <row r="447" spans="1:4" x14ac:dyDescent="0.2">
      <c r="A447" t="s">
        <v>544</v>
      </c>
      <c r="B447" s="31">
        <v>200</v>
      </c>
      <c r="C447" s="31">
        <v>32.200000000000003</v>
      </c>
      <c r="D447" s="32">
        <v>9575151</v>
      </c>
    </row>
    <row r="448" spans="1:4" x14ac:dyDescent="0.2">
      <c r="A448" t="s">
        <v>545</v>
      </c>
      <c r="B448" s="31">
        <v>200</v>
      </c>
      <c r="C448" s="31">
        <v>32.200000000000003</v>
      </c>
      <c r="D448" s="32">
        <v>9575216</v>
      </c>
    </row>
    <row r="449" spans="1:4" x14ac:dyDescent="0.2">
      <c r="A449" t="s">
        <v>546</v>
      </c>
      <c r="B449" s="31">
        <v>200</v>
      </c>
      <c r="C449" s="31">
        <v>32.200000000000003</v>
      </c>
      <c r="D449" s="32">
        <v>9575175</v>
      </c>
    </row>
    <row r="450" spans="1:4" x14ac:dyDescent="0.2">
      <c r="A450" t="s">
        <v>547</v>
      </c>
      <c r="B450" s="31">
        <v>200</v>
      </c>
      <c r="C450" s="31">
        <v>32.200000000000003</v>
      </c>
      <c r="D450" s="32">
        <v>9575228</v>
      </c>
    </row>
    <row r="451" spans="1:4" x14ac:dyDescent="0.2">
      <c r="A451" t="s">
        <v>548</v>
      </c>
      <c r="B451" s="31">
        <v>200</v>
      </c>
      <c r="C451" s="31">
        <v>32.200000000000003</v>
      </c>
      <c r="D451" s="32">
        <v>9575230</v>
      </c>
    </row>
    <row r="452" spans="1:4" x14ac:dyDescent="0.2">
      <c r="A452" t="s">
        <v>549</v>
      </c>
      <c r="B452" s="31">
        <v>200</v>
      </c>
      <c r="C452" s="31">
        <v>32.200000000000003</v>
      </c>
      <c r="D452" s="32">
        <v>9575242</v>
      </c>
    </row>
    <row r="453" spans="1:4" x14ac:dyDescent="0.2">
      <c r="A453" t="s">
        <v>550</v>
      </c>
      <c r="B453" s="31">
        <v>190</v>
      </c>
      <c r="C453" s="31">
        <v>32.200000000000003</v>
      </c>
      <c r="D453" s="32">
        <v>9490868</v>
      </c>
    </row>
    <row r="454" spans="1:4" x14ac:dyDescent="0.2">
      <c r="A454" t="s">
        <v>551</v>
      </c>
      <c r="B454" s="31">
        <v>200</v>
      </c>
      <c r="C454" s="31">
        <v>32.200000000000003</v>
      </c>
      <c r="D454" s="32">
        <v>9575187</v>
      </c>
    </row>
    <row r="455" spans="1:4" x14ac:dyDescent="0.2">
      <c r="A455" t="s">
        <v>552</v>
      </c>
      <c r="B455" s="31">
        <v>200</v>
      </c>
      <c r="C455" s="31">
        <v>32.200000000000003</v>
      </c>
      <c r="D455" s="32">
        <v>9575199</v>
      </c>
    </row>
    <row r="456" spans="1:4" x14ac:dyDescent="0.2">
      <c r="A456" t="s">
        <v>553</v>
      </c>
      <c r="B456" s="31">
        <v>207.5</v>
      </c>
      <c r="C456" s="31">
        <v>29.7</v>
      </c>
      <c r="D456" s="32">
        <v>9299484</v>
      </c>
    </row>
    <row r="457" spans="1:4" x14ac:dyDescent="0.2">
      <c r="A457" t="s">
        <v>554</v>
      </c>
      <c r="B457" s="31">
        <v>195.6</v>
      </c>
      <c r="C457" s="31">
        <v>30.2</v>
      </c>
      <c r="D457" s="32">
        <v>9225770</v>
      </c>
    </row>
    <row r="458" spans="1:4" x14ac:dyDescent="0.2">
      <c r="A458" t="s">
        <v>1116</v>
      </c>
      <c r="B458" s="31">
        <v>291.97000000000003</v>
      </c>
      <c r="C458" s="31">
        <v>45</v>
      </c>
      <c r="D458" s="32">
        <v>9730402</v>
      </c>
    </row>
    <row r="459" spans="1:4" x14ac:dyDescent="0.2">
      <c r="A459" t="s">
        <v>555</v>
      </c>
      <c r="B459" s="31">
        <v>195.5</v>
      </c>
      <c r="C459" s="31">
        <v>28.7</v>
      </c>
      <c r="D459" s="32">
        <v>9053505</v>
      </c>
    </row>
    <row r="460" spans="1:4" x14ac:dyDescent="0.2">
      <c r="A460" t="s">
        <v>556</v>
      </c>
      <c r="B460" s="31">
        <v>242.8</v>
      </c>
      <c r="C460" s="31">
        <v>32.200000000000003</v>
      </c>
      <c r="D460" s="32">
        <v>8913679</v>
      </c>
    </row>
    <row r="461" spans="1:4" x14ac:dyDescent="0.2">
      <c r="A461" t="s">
        <v>557</v>
      </c>
      <c r="B461" s="31">
        <v>50</v>
      </c>
      <c r="C461" s="31">
        <v>15.5</v>
      </c>
    </row>
    <row r="462" spans="1:4" x14ac:dyDescent="0.2">
      <c r="A462" t="s">
        <v>558</v>
      </c>
      <c r="B462" s="31">
        <v>192</v>
      </c>
      <c r="C462" s="31">
        <v>30.7</v>
      </c>
      <c r="D462" s="32">
        <v>7907776</v>
      </c>
    </row>
    <row r="463" spans="1:4" x14ac:dyDescent="0.2">
      <c r="A463" t="s">
        <v>559</v>
      </c>
      <c r="B463" s="31">
        <v>162.1</v>
      </c>
      <c r="C463" s="31">
        <v>22.8</v>
      </c>
      <c r="D463" s="32">
        <v>8212946</v>
      </c>
    </row>
    <row r="464" spans="1:4" x14ac:dyDescent="0.2">
      <c r="A464" t="s">
        <v>560</v>
      </c>
      <c r="B464" s="31">
        <v>162.1</v>
      </c>
      <c r="C464" s="31">
        <v>22.8</v>
      </c>
      <c r="D464" s="32">
        <v>8326321</v>
      </c>
    </row>
    <row r="465" spans="1:4" x14ac:dyDescent="0.2">
      <c r="A465" t="s">
        <v>561</v>
      </c>
      <c r="B465" s="31">
        <v>147.80000000000001</v>
      </c>
      <c r="C465" s="31">
        <v>23.2</v>
      </c>
      <c r="D465" s="32">
        <v>9327566</v>
      </c>
    </row>
    <row r="466" spans="1:4" x14ac:dyDescent="0.2">
      <c r="A466" t="s">
        <v>562</v>
      </c>
      <c r="B466" s="31">
        <v>200</v>
      </c>
      <c r="C466" s="31">
        <v>29.7</v>
      </c>
      <c r="D466" s="32">
        <v>9236652</v>
      </c>
    </row>
    <row r="467" spans="1:4" x14ac:dyDescent="0.2">
      <c r="A467" t="s">
        <v>563</v>
      </c>
      <c r="B467" s="31">
        <v>220.3</v>
      </c>
      <c r="C467" s="31">
        <v>32.200000000000003</v>
      </c>
      <c r="D467" s="32">
        <v>9219343</v>
      </c>
    </row>
    <row r="468" spans="1:4" x14ac:dyDescent="0.2">
      <c r="A468" t="s">
        <v>564</v>
      </c>
      <c r="B468" s="31">
        <v>169.3</v>
      </c>
      <c r="C468" s="31">
        <v>27.2</v>
      </c>
      <c r="D468" s="32">
        <v>9515694</v>
      </c>
    </row>
    <row r="469" spans="1:4" x14ac:dyDescent="0.2">
      <c r="A469" t="s">
        <v>565</v>
      </c>
      <c r="B469" s="31">
        <v>189.8</v>
      </c>
      <c r="C469" s="31">
        <v>32.200000000000003</v>
      </c>
      <c r="D469" s="32">
        <v>9267900</v>
      </c>
    </row>
    <row r="470" spans="1:4" x14ac:dyDescent="0.2">
      <c r="A470" t="s">
        <v>566</v>
      </c>
      <c r="B470" s="31">
        <v>123.1</v>
      </c>
      <c r="C470" s="31">
        <v>20.7</v>
      </c>
      <c r="D470" s="32">
        <v>9403384</v>
      </c>
    </row>
    <row r="471" spans="1:4" x14ac:dyDescent="0.2">
      <c r="A471" t="s">
        <v>567</v>
      </c>
      <c r="B471" s="31">
        <v>54.7</v>
      </c>
      <c r="C471" s="31">
        <v>8</v>
      </c>
    </row>
    <row r="472" spans="1:4" x14ac:dyDescent="0.2">
      <c r="A472" t="s">
        <v>568</v>
      </c>
      <c r="B472" s="31">
        <v>242.8</v>
      </c>
      <c r="C472" s="31">
        <v>32.200000000000003</v>
      </c>
      <c r="D472" s="32">
        <v>9001033</v>
      </c>
    </row>
    <row r="473" spans="1:4" x14ac:dyDescent="0.2">
      <c r="A473" t="s">
        <v>569</v>
      </c>
      <c r="B473" s="31">
        <v>189.8</v>
      </c>
      <c r="C473" s="31">
        <v>32.200000000000003</v>
      </c>
      <c r="D473" s="32">
        <v>9181041</v>
      </c>
    </row>
    <row r="474" spans="1:4" x14ac:dyDescent="0.2">
      <c r="A474" t="s">
        <v>570</v>
      </c>
      <c r="B474" s="31">
        <v>119.5</v>
      </c>
      <c r="C474" s="31">
        <v>19</v>
      </c>
      <c r="D474" s="32">
        <v>8918409</v>
      </c>
    </row>
    <row r="475" spans="1:4" x14ac:dyDescent="0.2">
      <c r="A475" t="s">
        <v>571</v>
      </c>
      <c r="B475" s="31">
        <v>176.6</v>
      </c>
      <c r="C475" s="31">
        <v>27</v>
      </c>
      <c r="D475" s="32">
        <v>9013294</v>
      </c>
    </row>
    <row r="476" spans="1:4" x14ac:dyDescent="0.2">
      <c r="A476" t="s">
        <v>572</v>
      </c>
      <c r="B476" s="31">
        <v>182.8</v>
      </c>
      <c r="C476" s="31">
        <v>28</v>
      </c>
      <c r="D476" s="32">
        <v>9175597</v>
      </c>
    </row>
    <row r="477" spans="1:4" x14ac:dyDescent="0.2">
      <c r="A477" t="s">
        <v>573</v>
      </c>
      <c r="B477" s="31">
        <v>182.8</v>
      </c>
      <c r="C477" s="31">
        <v>28</v>
      </c>
      <c r="D477" s="32">
        <v>9175602</v>
      </c>
    </row>
    <row r="478" spans="1:4" x14ac:dyDescent="0.2">
      <c r="A478" t="s">
        <v>574</v>
      </c>
      <c r="B478" s="31">
        <v>182.8</v>
      </c>
      <c r="C478" s="31">
        <v>28</v>
      </c>
      <c r="D478" s="32">
        <v>9175614</v>
      </c>
    </row>
    <row r="479" spans="1:4" x14ac:dyDescent="0.2">
      <c r="A479" t="s">
        <v>575</v>
      </c>
      <c r="B479" s="31">
        <v>182.8</v>
      </c>
      <c r="C479" s="31">
        <v>28</v>
      </c>
      <c r="D479" s="32">
        <v>9182033</v>
      </c>
    </row>
    <row r="480" spans="1:4" x14ac:dyDescent="0.2">
      <c r="A480" t="s">
        <v>576</v>
      </c>
      <c r="B480" s="31">
        <v>159.5</v>
      </c>
      <c r="C480" s="31">
        <v>25</v>
      </c>
      <c r="D480" s="32">
        <v>9238600</v>
      </c>
    </row>
    <row r="481" spans="1:4" x14ac:dyDescent="0.2">
      <c r="A481" t="s">
        <v>577</v>
      </c>
      <c r="B481" s="31">
        <v>159.5</v>
      </c>
      <c r="C481" s="31">
        <v>25</v>
      </c>
      <c r="D481" s="32">
        <v>9238624</v>
      </c>
    </row>
    <row r="482" spans="1:4" x14ac:dyDescent="0.2">
      <c r="A482" t="s">
        <v>578</v>
      </c>
      <c r="B482" s="31">
        <v>159.5</v>
      </c>
      <c r="C482" s="31">
        <v>25</v>
      </c>
      <c r="D482" s="32">
        <v>9238636</v>
      </c>
    </row>
    <row r="483" spans="1:4" x14ac:dyDescent="0.2">
      <c r="A483" t="s">
        <v>579</v>
      </c>
      <c r="B483" s="31">
        <v>159.5</v>
      </c>
      <c r="C483" s="31">
        <v>25</v>
      </c>
      <c r="D483" s="32">
        <v>9244972</v>
      </c>
    </row>
    <row r="484" spans="1:4" x14ac:dyDescent="0.2">
      <c r="A484" t="s">
        <v>580</v>
      </c>
      <c r="B484" s="31">
        <v>159.5</v>
      </c>
      <c r="C484" s="31">
        <v>25</v>
      </c>
      <c r="D484" s="32">
        <v>9245225</v>
      </c>
    </row>
    <row r="485" spans="1:4" x14ac:dyDescent="0.2">
      <c r="A485" t="s">
        <v>581</v>
      </c>
      <c r="B485" s="31">
        <v>159.5</v>
      </c>
      <c r="C485" s="31">
        <v>25</v>
      </c>
      <c r="D485" s="32">
        <v>9244972</v>
      </c>
    </row>
    <row r="486" spans="1:4" x14ac:dyDescent="0.2">
      <c r="A486" t="s">
        <v>582</v>
      </c>
      <c r="B486" s="31">
        <v>179.1</v>
      </c>
      <c r="C486" s="31">
        <v>25.2</v>
      </c>
      <c r="D486" s="32">
        <v>9130169</v>
      </c>
    </row>
    <row r="487" spans="1:4" x14ac:dyDescent="0.2">
      <c r="A487" t="s">
        <v>583</v>
      </c>
      <c r="B487" s="31">
        <v>195.6</v>
      </c>
      <c r="C487" s="31">
        <v>30.2</v>
      </c>
      <c r="D487" s="32">
        <v>9152765</v>
      </c>
    </row>
    <row r="488" spans="1:4" x14ac:dyDescent="0.2">
      <c r="A488" t="s">
        <v>584</v>
      </c>
      <c r="B488" s="31">
        <v>179.6</v>
      </c>
      <c r="C488" s="31">
        <v>25.2</v>
      </c>
      <c r="D488" s="32">
        <v>9080405</v>
      </c>
    </row>
    <row r="489" spans="1:4" x14ac:dyDescent="0.2">
      <c r="A489" t="s">
        <v>585</v>
      </c>
      <c r="B489" s="31">
        <v>176.6</v>
      </c>
      <c r="C489" s="31">
        <v>27.5</v>
      </c>
      <c r="D489" s="32">
        <v>8902137</v>
      </c>
    </row>
    <row r="490" spans="1:4" x14ac:dyDescent="0.2">
      <c r="A490" t="s">
        <v>586</v>
      </c>
      <c r="B490" s="31">
        <v>205.5</v>
      </c>
      <c r="C490" s="31">
        <v>27.3</v>
      </c>
      <c r="D490" s="32">
        <v>9144316</v>
      </c>
    </row>
    <row r="491" spans="1:4" x14ac:dyDescent="0.2">
      <c r="A491" t="s">
        <v>587</v>
      </c>
      <c r="B491" s="31">
        <v>205.5</v>
      </c>
      <c r="C491" s="31">
        <v>27.3</v>
      </c>
      <c r="D491" s="32">
        <v>9144328</v>
      </c>
    </row>
    <row r="492" spans="1:4" x14ac:dyDescent="0.2">
      <c r="A492" t="s">
        <v>588</v>
      </c>
      <c r="B492" s="31">
        <v>179.6</v>
      </c>
      <c r="C492" s="31">
        <v>27.6</v>
      </c>
      <c r="D492" s="32">
        <v>9356830</v>
      </c>
    </row>
    <row r="493" spans="1:4" x14ac:dyDescent="0.2">
      <c r="A493" t="s">
        <v>589</v>
      </c>
      <c r="B493" s="31">
        <v>179.6</v>
      </c>
      <c r="C493" s="31">
        <v>27.6</v>
      </c>
      <c r="D493" s="32">
        <v>9362293</v>
      </c>
    </row>
    <row r="494" spans="1:4" x14ac:dyDescent="0.2">
      <c r="A494" t="s">
        <v>590</v>
      </c>
      <c r="B494" s="31">
        <v>179.6</v>
      </c>
      <c r="C494" s="31">
        <v>27.6</v>
      </c>
      <c r="D494" s="32">
        <v>9362308</v>
      </c>
    </row>
    <row r="495" spans="1:4" x14ac:dyDescent="0.2">
      <c r="A495" t="s">
        <v>591</v>
      </c>
      <c r="B495" s="31">
        <v>179.6</v>
      </c>
      <c r="C495" s="31">
        <v>27.6</v>
      </c>
      <c r="D495" s="32">
        <v>9461635</v>
      </c>
    </row>
    <row r="496" spans="1:4" x14ac:dyDescent="0.2">
      <c r="A496" t="s">
        <v>592</v>
      </c>
      <c r="B496" s="31">
        <v>179.6</v>
      </c>
      <c r="C496" s="31">
        <v>27.6</v>
      </c>
      <c r="D496" s="32">
        <v>9494620</v>
      </c>
    </row>
    <row r="497" spans="1:4" x14ac:dyDescent="0.2">
      <c r="A497" t="s">
        <v>593</v>
      </c>
      <c r="B497" s="31">
        <v>179.6</v>
      </c>
      <c r="C497" s="31">
        <v>27.6</v>
      </c>
      <c r="D497" s="32">
        <v>9362310</v>
      </c>
    </row>
    <row r="498" spans="1:4" x14ac:dyDescent="0.2">
      <c r="A498" t="s">
        <v>594</v>
      </c>
      <c r="B498" s="31">
        <v>179.6</v>
      </c>
      <c r="C498" s="31">
        <v>27.6</v>
      </c>
      <c r="D498" s="32">
        <v>9390240</v>
      </c>
    </row>
    <row r="499" spans="1:4" x14ac:dyDescent="0.2">
      <c r="A499" t="s">
        <v>595</v>
      </c>
      <c r="B499" s="31">
        <v>179.6</v>
      </c>
      <c r="C499" s="31">
        <v>27.6</v>
      </c>
      <c r="D499" s="32">
        <v>9494632</v>
      </c>
    </row>
    <row r="500" spans="1:4" x14ac:dyDescent="0.2">
      <c r="A500" t="s">
        <v>596</v>
      </c>
      <c r="B500" s="31">
        <v>179.6</v>
      </c>
      <c r="C500" s="31">
        <v>27.6</v>
      </c>
      <c r="D500" s="32">
        <v>9390252</v>
      </c>
    </row>
    <row r="501" spans="1:4" x14ac:dyDescent="0.2">
      <c r="A501" t="s">
        <v>597</v>
      </c>
      <c r="B501" s="31">
        <v>179.6</v>
      </c>
      <c r="C501" s="31">
        <v>27.7</v>
      </c>
      <c r="D501" s="32">
        <v>9535307</v>
      </c>
    </row>
    <row r="502" spans="1:4" x14ac:dyDescent="0.2">
      <c r="A502" t="s">
        <v>598</v>
      </c>
      <c r="B502" s="31">
        <v>179.6</v>
      </c>
      <c r="C502" s="31">
        <v>27.6</v>
      </c>
      <c r="D502" s="32">
        <v>9461647</v>
      </c>
    </row>
    <row r="503" spans="1:4" x14ac:dyDescent="0.2">
      <c r="A503" t="s">
        <v>599</v>
      </c>
      <c r="B503" s="31">
        <v>179.8</v>
      </c>
      <c r="C503" s="31">
        <v>27.6</v>
      </c>
      <c r="D503" s="32">
        <v>9593696</v>
      </c>
    </row>
    <row r="504" spans="1:4" x14ac:dyDescent="0.2">
      <c r="A504" t="s">
        <v>600</v>
      </c>
      <c r="B504" s="31">
        <v>184.5</v>
      </c>
      <c r="C504" s="31">
        <v>27.6</v>
      </c>
      <c r="D504" s="32">
        <v>9123609</v>
      </c>
    </row>
    <row r="505" spans="1:4" x14ac:dyDescent="0.2">
      <c r="A505" t="s">
        <v>601</v>
      </c>
      <c r="B505" s="31">
        <v>184.5</v>
      </c>
      <c r="C505" s="31">
        <v>27.6</v>
      </c>
      <c r="D505" s="32">
        <v>9000869</v>
      </c>
    </row>
    <row r="506" spans="1:4" x14ac:dyDescent="0.2">
      <c r="A506" t="s">
        <v>602</v>
      </c>
      <c r="B506" s="31">
        <v>182.8</v>
      </c>
      <c r="C506" s="31">
        <v>28</v>
      </c>
      <c r="D506" s="32">
        <v>9071208</v>
      </c>
    </row>
    <row r="507" spans="1:4" x14ac:dyDescent="0.2">
      <c r="A507" t="s">
        <v>603</v>
      </c>
      <c r="B507" s="31">
        <v>174.3</v>
      </c>
      <c r="C507" s="31">
        <v>28</v>
      </c>
      <c r="D507" s="32">
        <v>9333761</v>
      </c>
    </row>
    <row r="508" spans="1:4" x14ac:dyDescent="0.2">
      <c r="A508" t="s">
        <v>604</v>
      </c>
      <c r="B508" s="31">
        <v>195.6</v>
      </c>
      <c r="C508" s="31">
        <v>30.2</v>
      </c>
      <c r="D508" s="32">
        <v>9220859</v>
      </c>
    </row>
    <row r="509" spans="1:4" x14ac:dyDescent="0.2">
      <c r="A509" t="s">
        <v>605</v>
      </c>
    </row>
    <row r="510" spans="1:4" x14ac:dyDescent="0.2">
      <c r="A510" t="s">
        <v>606</v>
      </c>
      <c r="B510" s="31">
        <v>87</v>
      </c>
      <c r="C510" s="31">
        <v>13.6</v>
      </c>
    </row>
    <row r="511" spans="1:4" x14ac:dyDescent="0.2">
      <c r="A511" t="s">
        <v>607</v>
      </c>
      <c r="B511" s="31">
        <v>54.7</v>
      </c>
      <c r="C511" s="31">
        <v>8</v>
      </c>
    </row>
    <row r="512" spans="1:4" x14ac:dyDescent="0.2">
      <c r="A512" t="s">
        <v>1096</v>
      </c>
      <c r="B512" s="31">
        <v>25</v>
      </c>
      <c r="C512" s="31">
        <v>6</v>
      </c>
      <c r="D512" s="32">
        <v>8742226</v>
      </c>
    </row>
    <row r="513" spans="1:4" x14ac:dyDescent="0.2">
      <c r="A513" t="s">
        <v>608</v>
      </c>
      <c r="B513" s="31">
        <v>79</v>
      </c>
      <c r="C513" s="31">
        <v>13</v>
      </c>
    </row>
    <row r="514" spans="1:4" x14ac:dyDescent="0.2">
      <c r="A514" t="s">
        <v>609</v>
      </c>
      <c r="B514" s="31">
        <v>54.7</v>
      </c>
      <c r="C514" s="31">
        <v>8</v>
      </c>
    </row>
    <row r="515" spans="1:4" x14ac:dyDescent="0.2">
      <c r="A515" t="s">
        <v>610</v>
      </c>
      <c r="B515" s="31">
        <v>129.1</v>
      </c>
      <c r="C515" s="31">
        <v>20.3</v>
      </c>
      <c r="D515" s="32">
        <v>9411587</v>
      </c>
    </row>
    <row r="516" spans="1:4" x14ac:dyDescent="0.2">
      <c r="A516" t="s">
        <v>611</v>
      </c>
      <c r="B516" s="31">
        <v>195.6</v>
      </c>
      <c r="C516" s="31">
        <v>30.2</v>
      </c>
      <c r="D516" s="32">
        <v>9160401</v>
      </c>
    </row>
    <row r="517" spans="1:4" x14ac:dyDescent="0.2">
      <c r="A517" t="s">
        <v>612</v>
      </c>
      <c r="B517" s="31">
        <v>169.3</v>
      </c>
      <c r="C517" s="31">
        <v>24.2</v>
      </c>
      <c r="D517" s="32">
        <v>9445021</v>
      </c>
    </row>
    <row r="518" spans="1:4" x14ac:dyDescent="0.2">
      <c r="A518" t="s">
        <v>613</v>
      </c>
      <c r="B518" s="31">
        <v>200</v>
      </c>
      <c r="C518" s="31">
        <v>32.200000000000003</v>
      </c>
      <c r="D518" s="32">
        <v>9363948</v>
      </c>
    </row>
    <row r="519" spans="1:4" x14ac:dyDescent="0.2">
      <c r="A519" t="s">
        <v>614</v>
      </c>
      <c r="B519" s="31">
        <v>49.9</v>
      </c>
      <c r="C519" s="31">
        <v>11</v>
      </c>
    </row>
    <row r="520" spans="1:4" x14ac:dyDescent="0.2">
      <c r="A520" t="s">
        <v>615</v>
      </c>
      <c r="B520" s="31">
        <v>56.4</v>
      </c>
      <c r="C520" s="31">
        <v>11.5</v>
      </c>
      <c r="D520" s="32">
        <v>9511181</v>
      </c>
    </row>
    <row r="521" spans="1:4" x14ac:dyDescent="0.2">
      <c r="A521" t="s">
        <v>1081</v>
      </c>
      <c r="B521" s="31">
        <v>107.83</v>
      </c>
      <c r="C521" s="31">
        <v>17.809999999999999</v>
      </c>
      <c r="D521" s="32">
        <v>9260653</v>
      </c>
    </row>
    <row r="522" spans="1:4" x14ac:dyDescent="0.2">
      <c r="A522" t="s">
        <v>616</v>
      </c>
      <c r="B522" s="31">
        <v>220.5</v>
      </c>
      <c r="C522" s="31">
        <v>32.200000000000003</v>
      </c>
      <c r="D522" s="32">
        <v>9246683</v>
      </c>
    </row>
    <row r="523" spans="1:4" x14ac:dyDescent="0.2">
      <c r="A523" t="s">
        <v>1091</v>
      </c>
      <c r="B523" s="31">
        <v>138.07</v>
      </c>
      <c r="C523" s="31">
        <v>21</v>
      </c>
      <c r="D523" s="32">
        <v>9370094</v>
      </c>
    </row>
    <row r="524" spans="1:4" x14ac:dyDescent="0.2">
      <c r="A524" t="s">
        <v>617</v>
      </c>
      <c r="B524" s="31">
        <v>239.6</v>
      </c>
      <c r="C524" s="31">
        <v>32.200000000000003</v>
      </c>
      <c r="D524" s="32">
        <v>9449106</v>
      </c>
    </row>
    <row r="525" spans="1:4" x14ac:dyDescent="0.2">
      <c r="A525" t="s">
        <v>618</v>
      </c>
      <c r="B525" s="31">
        <v>30</v>
      </c>
      <c r="C525" s="31">
        <v>8</v>
      </c>
    </row>
    <row r="526" spans="1:4" x14ac:dyDescent="0.2">
      <c r="A526" t="s">
        <v>619</v>
      </c>
      <c r="B526" s="31">
        <v>184.6</v>
      </c>
      <c r="C526" s="31">
        <v>25.2</v>
      </c>
      <c r="D526" s="32">
        <v>9102497</v>
      </c>
    </row>
    <row r="527" spans="1:4" x14ac:dyDescent="0.2">
      <c r="A527" t="s">
        <v>1086</v>
      </c>
      <c r="B527" s="31">
        <v>148.16999999999999</v>
      </c>
      <c r="C527" s="31">
        <v>22.8</v>
      </c>
      <c r="D527" s="32">
        <v>9117416</v>
      </c>
    </row>
    <row r="528" spans="1:4" x14ac:dyDescent="0.2">
      <c r="A528" t="s">
        <v>620</v>
      </c>
      <c r="B528" s="31">
        <v>188.1</v>
      </c>
      <c r="C528" s="31">
        <v>30.2</v>
      </c>
      <c r="D528" s="32">
        <v>9228564</v>
      </c>
    </row>
    <row r="529" spans="1:4" x14ac:dyDescent="0.2">
      <c r="A529" t="s">
        <v>621</v>
      </c>
      <c r="B529" s="31">
        <v>128.6</v>
      </c>
      <c r="C529" s="31">
        <v>20.3</v>
      </c>
      <c r="D529" s="32">
        <v>9321122</v>
      </c>
    </row>
    <row r="530" spans="1:4" x14ac:dyDescent="0.2">
      <c r="A530" t="s">
        <v>622</v>
      </c>
      <c r="B530" s="31">
        <v>179.8</v>
      </c>
      <c r="C530" s="31">
        <v>32.200000000000003</v>
      </c>
      <c r="D530" s="32">
        <v>9367578</v>
      </c>
    </row>
    <row r="531" spans="1:4" x14ac:dyDescent="0.2">
      <c r="A531" t="s">
        <v>623</v>
      </c>
      <c r="B531" s="31">
        <v>253.3</v>
      </c>
      <c r="C531" s="31">
        <v>32.200000000000003</v>
      </c>
      <c r="D531" s="32">
        <v>8705486</v>
      </c>
    </row>
    <row r="532" spans="1:4" x14ac:dyDescent="0.2">
      <c r="A532" t="s">
        <v>624</v>
      </c>
      <c r="B532" s="31">
        <v>178.6</v>
      </c>
      <c r="C532" s="31">
        <v>28</v>
      </c>
      <c r="D532" s="32">
        <v>9406049</v>
      </c>
    </row>
    <row r="533" spans="1:4" x14ac:dyDescent="0.2">
      <c r="A533" t="s">
        <v>625</v>
      </c>
      <c r="B533" s="31">
        <v>185.1</v>
      </c>
      <c r="C533" s="31">
        <v>30.5</v>
      </c>
      <c r="D533" s="32">
        <v>9114141</v>
      </c>
    </row>
    <row r="534" spans="1:4" x14ac:dyDescent="0.2">
      <c r="A534" t="s">
        <v>626</v>
      </c>
      <c r="B534" s="31">
        <v>175.5</v>
      </c>
      <c r="C534" s="31">
        <v>27.3</v>
      </c>
      <c r="D534" s="32">
        <v>9435686</v>
      </c>
    </row>
    <row r="535" spans="1:4" x14ac:dyDescent="0.2">
      <c r="A535" t="s">
        <v>627</v>
      </c>
      <c r="B535" s="31">
        <v>188</v>
      </c>
      <c r="C535" s="31">
        <v>31.2</v>
      </c>
      <c r="D535" s="32">
        <v>9110107</v>
      </c>
    </row>
    <row r="536" spans="1:4" x14ac:dyDescent="0.2">
      <c r="A536" t="s">
        <v>628</v>
      </c>
      <c r="B536" s="31">
        <v>232.3</v>
      </c>
      <c r="C536" s="31">
        <v>32.200000000000003</v>
      </c>
      <c r="D536" s="32">
        <v>9348170</v>
      </c>
    </row>
    <row r="537" spans="1:4" x14ac:dyDescent="0.2">
      <c r="A537" t="s">
        <v>629</v>
      </c>
      <c r="B537" s="31">
        <v>232.3</v>
      </c>
      <c r="C537" s="31">
        <v>32.200000000000003</v>
      </c>
      <c r="D537" s="32">
        <v>9348156</v>
      </c>
    </row>
    <row r="538" spans="1:4" x14ac:dyDescent="0.2">
      <c r="A538" t="s">
        <v>630</v>
      </c>
      <c r="B538" s="31">
        <v>232.3</v>
      </c>
      <c r="C538" s="31">
        <v>32.200000000000003</v>
      </c>
      <c r="D538" s="32">
        <v>9348168</v>
      </c>
    </row>
    <row r="539" spans="1:4" x14ac:dyDescent="0.2">
      <c r="A539" t="s">
        <v>631</v>
      </c>
      <c r="B539" s="31">
        <v>179.6</v>
      </c>
      <c r="C539" s="31">
        <v>27.6</v>
      </c>
      <c r="D539" s="32">
        <v>9408956</v>
      </c>
    </row>
    <row r="540" spans="1:4" x14ac:dyDescent="0.2">
      <c r="A540" t="s">
        <v>632</v>
      </c>
      <c r="B540" s="31">
        <v>179.6</v>
      </c>
      <c r="C540" s="31">
        <v>27.6</v>
      </c>
      <c r="D540" s="32">
        <v>9411367</v>
      </c>
    </row>
    <row r="541" spans="1:4" x14ac:dyDescent="0.2">
      <c r="A541" t="s">
        <v>633</v>
      </c>
      <c r="B541" s="31">
        <v>172</v>
      </c>
      <c r="C541" s="31">
        <v>27.6</v>
      </c>
      <c r="D541" s="32">
        <v>9550345</v>
      </c>
    </row>
    <row r="542" spans="1:4" x14ac:dyDescent="0.2">
      <c r="A542" t="s">
        <v>634</v>
      </c>
      <c r="B542" s="31">
        <v>175.1</v>
      </c>
      <c r="C542" s="31">
        <v>27.8</v>
      </c>
      <c r="D542" s="32">
        <v>9387451</v>
      </c>
    </row>
    <row r="543" spans="1:4" x14ac:dyDescent="0.2">
      <c r="A543" t="s">
        <v>635</v>
      </c>
      <c r="B543" s="31">
        <v>172</v>
      </c>
      <c r="C543" s="31">
        <v>27.6</v>
      </c>
      <c r="D543" s="32">
        <v>9550307</v>
      </c>
    </row>
    <row r="544" spans="1:4" x14ac:dyDescent="0.2">
      <c r="A544" t="s">
        <v>636</v>
      </c>
      <c r="B544" s="31">
        <v>175.1</v>
      </c>
      <c r="C544" s="31">
        <v>27.8</v>
      </c>
      <c r="D544" s="32">
        <v>9410260</v>
      </c>
    </row>
    <row r="545" spans="1:4" x14ac:dyDescent="0.2">
      <c r="A545" t="s">
        <v>637</v>
      </c>
      <c r="B545" s="31">
        <v>175.1</v>
      </c>
      <c r="C545" s="31">
        <v>27.8</v>
      </c>
      <c r="D545" s="32">
        <v>9410272</v>
      </c>
    </row>
    <row r="546" spans="1:4" x14ac:dyDescent="0.2">
      <c r="A546" t="s">
        <v>638</v>
      </c>
      <c r="B546" s="31">
        <v>172</v>
      </c>
      <c r="C546" s="31">
        <v>27.6</v>
      </c>
      <c r="D546" s="32">
        <v>9410272</v>
      </c>
    </row>
    <row r="547" spans="1:4" x14ac:dyDescent="0.2">
      <c r="A547" t="s">
        <v>639</v>
      </c>
      <c r="B547" s="31">
        <v>172</v>
      </c>
      <c r="C547" s="31">
        <v>27.6</v>
      </c>
      <c r="D547" s="32">
        <v>9515591</v>
      </c>
    </row>
    <row r="548" spans="1:4" x14ac:dyDescent="0.2">
      <c r="A548" t="s">
        <v>640</v>
      </c>
      <c r="B548" s="31">
        <v>175.1</v>
      </c>
      <c r="C548" s="31">
        <v>27.8</v>
      </c>
      <c r="D548" s="32">
        <v>9410301</v>
      </c>
    </row>
    <row r="549" spans="1:4" x14ac:dyDescent="0.2">
      <c r="A549" t="s">
        <v>641</v>
      </c>
      <c r="B549" s="31">
        <v>190</v>
      </c>
      <c r="C549" s="31">
        <v>32.200000000000003</v>
      </c>
      <c r="D549" s="32">
        <v>9403073</v>
      </c>
    </row>
    <row r="550" spans="1:4" x14ac:dyDescent="0.2">
      <c r="A550" t="s">
        <v>642</v>
      </c>
      <c r="B550" s="31">
        <v>182.5</v>
      </c>
      <c r="C550" s="31">
        <v>32.200000000000003</v>
      </c>
      <c r="D550" s="32">
        <v>9221683</v>
      </c>
    </row>
    <row r="551" spans="1:4" x14ac:dyDescent="0.2">
      <c r="A551" t="s">
        <v>643</v>
      </c>
      <c r="B551" s="31">
        <v>98.5</v>
      </c>
      <c r="C551" s="31">
        <v>15.1</v>
      </c>
      <c r="D551" s="32">
        <v>9135779</v>
      </c>
    </row>
    <row r="552" spans="1:4" x14ac:dyDescent="0.2">
      <c r="A552" t="s">
        <v>644</v>
      </c>
      <c r="B552" s="31">
        <v>190</v>
      </c>
      <c r="C552" s="31">
        <v>32.200000000000003</v>
      </c>
      <c r="D552" s="32">
        <v>9490624</v>
      </c>
    </row>
    <row r="553" spans="1:4" x14ac:dyDescent="0.2">
      <c r="A553" t="s">
        <v>645</v>
      </c>
      <c r="B553" s="31">
        <v>113</v>
      </c>
      <c r="C553" s="31">
        <v>19.2</v>
      </c>
      <c r="D553" s="32">
        <v>8801632</v>
      </c>
    </row>
    <row r="554" spans="1:4" x14ac:dyDescent="0.2">
      <c r="A554" t="s">
        <v>646</v>
      </c>
      <c r="B554" s="31">
        <v>153.80000000000001</v>
      </c>
      <c r="C554" s="31">
        <v>22.2</v>
      </c>
      <c r="D554" s="32">
        <v>7714739</v>
      </c>
    </row>
    <row r="555" spans="1:4" x14ac:dyDescent="0.2">
      <c r="A555" t="s">
        <v>647</v>
      </c>
      <c r="B555" s="31">
        <v>89.4</v>
      </c>
      <c r="C555" s="31">
        <v>14.5</v>
      </c>
      <c r="D555" s="32">
        <v>9476238</v>
      </c>
    </row>
    <row r="556" spans="1:4" x14ac:dyDescent="0.2">
      <c r="A556" t="s">
        <v>648</v>
      </c>
      <c r="B556" s="31">
        <v>227.8</v>
      </c>
      <c r="C556" s="31">
        <v>32.200000000000003</v>
      </c>
      <c r="D556" s="32">
        <v>9179725</v>
      </c>
    </row>
    <row r="557" spans="1:4" x14ac:dyDescent="0.2">
      <c r="A557" t="s">
        <v>649</v>
      </c>
      <c r="B557" s="31">
        <v>146.80000000000001</v>
      </c>
      <c r="C557" s="31">
        <v>20.2</v>
      </c>
      <c r="D557" s="32">
        <v>8321670</v>
      </c>
    </row>
    <row r="558" spans="1:4" x14ac:dyDescent="0.2">
      <c r="A558" t="s">
        <v>650</v>
      </c>
      <c r="B558" s="31">
        <v>164.1</v>
      </c>
      <c r="C558" s="31">
        <v>27.7</v>
      </c>
      <c r="D558" s="32">
        <v>9070034</v>
      </c>
    </row>
    <row r="559" spans="1:4" x14ac:dyDescent="0.2">
      <c r="A559" t="s">
        <v>651</v>
      </c>
      <c r="B559" s="31">
        <v>153.1</v>
      </c>
      <c r="C559" s="31">
        <v>23.6</v>
      </c>
    </row>
    <row r="560" spans="1:4" x14ac:dyDescent="0.2">
      <c r="A560" t="s">
        <v>652</v>
      </c>
      <c r="B560" s="31">
        <v>260.7</v>
      </c>
      <c r="C560" s="31">
        <v>32.200000000000003</v>
      </c>
      <c r="D560" s="32">
        <v>9213284</v>
      </c>
    </row>
    <row r="561" spans="1:4" x14ac:dyDescent="0.2">
      <c r="A561" t="s">
        <v>653</v>
      </c>
      <c r="B561" s="31">
        <v>260.7</v>
      </c>
      <c r="C561" s="31">
        <v>32.200000000000003</v>
      </c>
      <c r="D561" s="32">
        <v>9235086</v>
      </c>
    </row>
    <row r="562" spans="1:4" x14ac:dyDescent="0.2">
      <c r="A562" t="s">
        <v>654</v>
      </c>
      <c r="B562" s="31">
        <v>260.7</v>
      </c>
      <c r="C562" s="31">
        <v>32.200000000000003</v>
      </c>
      <c r="D562" s="32">
        <v>9193238</v>
      </c>
    </row>
    <row r="563" spans="1:4" x14ac:dyDescent="0.2">
      <c r="A563" t="s">
        <v>655</v>
      </c>
      <c r="B563" s="31">
        <v>260.60000000000002</v>
      </c>
      <c r="C563" s="31">
        <v>32.200000000000003</v>
      </c>
    </row>
    <row r="564" spans="1:4" x14ac:dyDescent="0.2">
      <c r="A564" t="s">
        <v>656</v>
      </c>
      <c r="B564" s="31">
        <v>200</v>
      </c>
      <c r="C564" s="31">
        <v>32.200000000000003</v>
      </c>
      <c r="D564" s="32">
        <v>9426386</v>
      </c>
    </row>
    <row r="565" spans="1:4" x14ac:dyDescent="0.2">
      <c r="A565" t="s">
        <v>1101</v>
      </c>
      <c r="B565" s="31">
        <v>139.94999999999999</v>
      </c>
      <c r="C565" s="31">
        <v>21.5</v>
      </c>
      <c r="D565" s="32">
        <v>9314375</v>
      </c>
    </row>
    <row r="566" spans="1:4" x14ac:dyDescent="0.2">
      <c r="A566" t="s">
        <v>657</v>
      </c>
      <c r="B566" s="31">
        <v>190</v>
      </c>
      <c r="C566" s="31">
        <v>32.200000000000003</v>
      </c>
      <c r="D566" s="32">
        <v>9261786</v>
      </c>
    </row>
    <row r="567" spans="1:4" x14ac:dyDescent="0.2">
      <c r="A567" t="s">
        <v>658</v>
      </c>
      <c r="B567" s="31">
        <v>195.6</v>
      </c>
      <c r="C567" s="31">
        <v>30.2</v>
      </c>
      <c r="D567" s="32">
        <v>9220847</v>
      </c>
    </row>
    <row r="568" spans="1:4" x14ac:dyDescent="0.2">
      <c r="A568" t="s">
        <v>659</v>
      </c>
      <c r="B568" s="31">
        <v>181</v>
      </c>
      <c r="C568" s="31">
        <v>26.1</v>
      </c>
      <c r="D568" s="32">
        <v>9149653</v>
      </c>
    </row>
    <row r="569" spans="1:4" x14ac:dyDescent="0.2">
      <c r="A569" t="s">
        <v>660</v>
      </c>
      <c r="B569" s="31">
        <v>123</v>
      </c>
      <c r="C569" s="31">
        <v>20.7</v>
      </c>
      <c r="D569" s="32">
        <v>9252864</v>
      </c>
    </row>
    <row r="570" spans="1:4" x14ac:dyDescent="0.2">
      <c r="A570" t="s">
        <v>661</v>
      </c>
      <c r="B570" s="31">
        <v>157.30000000000001</v>
      </c>
      <c r="C570" s="31">
        <v>26</v>
      </c>
      <c r="D570" s="32">
        <v>9114476</v>
      </c>
    </row>
    <row r="571" spans="1:4" x14ac:dyDescent="0.2">
      <c r="A571" t="s">
        <v>662</v>
      </c>
      <c r="B571" s="31">
        <v>120.6</v>
      </c>
      <c r="C571" s="31">
        <v>24.5</v>
      </c>
      <c r="D571" s="32">
        <v>9050814</v>
      </c>
    </row>
    <row r="572" spans="1:4" x14ac:dyDescent="0.2">
      <c r="A572" t="s">
        <v>663</v>
      </c>
      <c r="B572" s="31">
        <v>222.5</v>
      </c>
      <c r="C572" s="31">
        <v>32.200000000000003</v>
      </c>
      <c r="D572" s="32">
        <v>9303754</v>
      </c>
    </row>
    <row r="573" spans="1:4" x14ac:dyDescent="0.2">
      <c r="A573" t="s">
        <v>664</v>
      </c>
      <c r="B573" s="31">
        <v>128.5</v>
      </c>
      <c r="C573" s="31">
        <v>20.5</v>
      </c>
      <c r="D573" s="32">
        <v>9012771</v>
      </c>
    </row>
    <row r="574" spans="1:4" x14ac:dyDescent="0.2">
      <c r="A574" t="s">
        <v>665</v>
      </c>
      <c r="B574" s="31">
        <v>199.5</v>
      </c>
      <c r="C574" s="31">
        <v>32.200000000000003</v>
      </c>
      <c r="D574" s="32">
        <v>927675</v>
      </c>
    </row>
    <row r="575" spans="1:4" x14ac:dyDescent="0.2">
      <c r="A575" t="s">
        <v>666</v>
      </c>
      <c r="B575" s="31">
        <v>190</v>
      </c>
      <c r="C575" s="31">
        <v>32.200000000000003</v>
      </c>
      <c r="D575" s="32">
        <v>9494010</v>
      </c>
    </row>
    <row r="576" spans="1:4" x14ac:dyDescent="0.2">
      <c r="A576" t="s">
        <v>667</v>
      </c>
      <c r="B576" s="31">
        <v>55.5</v>
      </c>
      <c r="C576" s="31">
        <v>11</v>
      </c>
      <c r="D576" s="32">
        <v>9245407</v>
      </c>
    </row>
    <row r="577" spans="1:4" x14ac:dyDescent="0.2">
      <c r="A577" t="s">
        <v>56</v>
      </c>
      <c r="B577" s="31">
        <v>99.5</v>
      </c>
      <c r="C577" s="31">
        <v>17</v>
      </c>
      <c r="D577" s="32">
        <v>8906767</v>
      </c>
    </row>
    <row r="578" spans="1:4" x14ac:dyDescent="0.2">
      <c r="A578" t="s">
        <v>51</v>
      </c>
      <c r="B578" s="31">
        <v>107.9</v>
      </c>
      <c r="C578" s="31">
        <v>19.5</v>
      </c>
      <c r="D578" s="32">
        <v>9225287</v>
      </c>
    </row>
    <row r="579" spans="1:4" x14ac:dyDescent="0.2">
      <c r="A579" t="s">
        <v>668</v>
      </c>
    </row>
    <row r="580" spans="1:4" x14ac:dyDescent="0.2">
      <c r="A580" t="s">
        <v>669</v>
      </c>
      <c r="B580" s="31">
        <v>294.10000000000002</v>
      </c>
      <c r="C580" s="31">
        <v>32.200000000000003</v>
      </c>
      <c r="D580" s="32">
        <v>9290529</v>
      </c>
    </row>
    <row r="581" spans="1:4" x14ac:dyDescent="0.2">
      <c r="A581" t="s">
        <v>670</v>
      </c>
      <c r="B581" s="31">
        <v>117</v>
      </c>
      <c r="C581" s="31">
        <v>19.7</v>
      </c>
      <c r="D581" s="32">
        <v>9372004</v>
      </c>
    </row>
    <row r="582" spans="1:4" x14ac:dyDescent="0.2">
      <c r="A582" t="s">
        <v>671</v>
      </c>
      <c r="B582" s="31">
        <v>180.3</v>
      </c>
      <c r="C582" s="31">
        <v>25</v>
      </c>
      <c r="D582" s="32">
        <v>9509774</v>
      </c>
    </row>
    <row r="583" spans="1:4" x14ac:dyDescent="0.2">
      <c r="A583" t="s">
        <v>672</v>
      </c>
      <c r="B583" s="31">
        <v>156.6</v>
      </c>
      <c r="C583" s="31">
        <v>23.2</v>
      </c>
      <c r="D583" s="32">
        <v>9004190</v>
      </c>
    </row>
    <row r="584" spans="1:4" x14ac:dyDescent="0.2">
      <c r="A584" t="s">
        <v>673</v>
      </c>
      <c r="B584" s="31">
        <v>147.80000000000001</v>
      </c>
      <c r="C584" s="31">
        <v>23.2</v>
      </c>
      <c r="D584" s="32">
        <v>9378931</v>
      </c>
    </row>
    <row r="585" spans="1:4" x14ac:dyDescent="0.2">
      <c r="A585" t="s">
        <v>674</v>
      </c>
      <c r="B585" s="31">
        <v>149.6</v>
      </c>
      <c r="C585" s="31">
        <v>22.2</v>
      </c>
      <c r="D585" s="32">
        <v>9118513</v>
      </c>
    </row>
    <row r="586" spans="1:4" x14ac:dyDescent="0.2">
      <c r="A586" t="s">
        <v>675</v>
      </c>
      <c r="B586" s="31">
        <v>299.7</v>
      </c>
      <c r="C586" s="31">
        <v>37.200000000000003</v>
      </c>
      <c r="D586" s="32">
        <v>9122605</v>
      </c>
    </row>
    <row r="587" spans="1:4" x14ac:dyDescent="0.2">
      <c r="A587" t="s">
        <v>676</v>
      </c>
      <c r="B587" s="31">
        <v>204.6</v>
      </c>
      <c r="C587" s="31">
        <v>29.7</v>
      </c>
      <c r="D587" s="32">
        <v>7902295</v>
      </c>
    </row>
    <row r="588" spans="1:4" x14ac:dyDescent="0.2">
      <c r="A588" t="s">
        <v>677</v>
      </c>
      <c r="B588" s="31">
        <v>200</v>
      </c>
      <c r="C588" s="31">
        <v>32.200000000000003</v>
      </c>
      <c r="D588" s="32">
        <v>9591052</v>
      </c>
    </row>
    <row r="589" spans="1:4" x14ac:dyDescent="0.2">
      <c r="A589" t="s">
        <v>678</v>
      </c>
      <c r="B589" s="31">
        <v>121.9</v>
      </c>
      <c r="C589" s="31">
        <v>20.6</v>
      </c>
      <c r="D589" s="32">
        <v>9268564</v>
      </c>
    </row>
    <row r="590" spans="1:4" x14ac:dyDescent="0.2">
      <c r="A590" t="s">
        <v>679</v>
      </c>
      <c r="B590" s="31">
        <v>199.8</v>
      </c>
      <c r="C590" s="31">
        <v>32.200000000000003</v>
      </c>
      <c r="D590" s="32">
        <v>9561289</v>
      </c>
    </row>
    <row r="591" spans="1:4" x14ac:dyDescent="0.2">
      <c r="A591" t="s">
        <v>1097</v>
      </c>
      <c r="B591" s="31">
        <v>130.49</v>
      </c>
      <c r="C591" s="31">
        <v>21</v>
      </c>
      <c r="D591" s="32">
        <v>9217462</v>
      </c>
    </row>
    <row r="592" spans="1:4" x14ac:dyDescent="0.2">
      <c r="A592" t="s">
        <v>680</v>
      </c>
      <c r="B592" s="31">
        <v>189.8</v>
      </c>
      <c r="C592" s="31">
        <v>32.200000000000003</v>
      </c>
      <c r="D592" s="32">
        <v>9316220</v>
      </c>
    </row>
    <row r="593" spans="1:4" x14ac:dyDescent="0.2">
      <c r="A593" t="s">
        <v>681</v>
      </c>
      <c r="B593" s="31">
        <v>294.10000000000002</v>
      </c>
      <c r="C593" s="31">
        <v>32.200000000000003</v>
      </c>
      <c r="D593" s="32">
        <v>8819964</v>
      </c>
    </row>
    <row r="594" spans="1:4" x14ac:dyDescent="0.2">
      <c r="A594" t="s">
        <v>682</v>
      </c>
      <c r="B594" s="31">
        <v>97.5</v>
      </c>
      <c r="C594" s="31">
        <v>16.5</v>
      </c>
      <c r="D594" s="32">
        <v>8411279</v>
      </c>
    </row>
    <row r="595" spans="1:4" x14ac:dyDescent="0.2">
      <c r="A595" t="s">
        <v>683</v>
      </c>
      <c r="B595" s="31">
        <v>227.8</v>
      </c>
      <c r="C595" s="31">
        <v>32.200000000000003</v>
      </c>
      <c r="D595" s="32">
        <v>9189251</v>
      </c>
    </row>
    <row r="596" spans="1:4" x14ac:dyDescent="0.2">
      <c r="A596" t="s">
        <v>684</v>
      </c>
      <c r="B596" s="31">
        <v>190</v>
      </c>
      <c r="C596" s="31">
        <v>32.200000000000003</v>
      </c>
      <c r="D596" s="32">
        <v>9242508</v>
      </c>
    </row>
    <row r="597" spans="1:4" x14ac:dyDescent="0.2">
      <c r="A597" t="s">
        <v>685</v>
      </c>
      <c r="B597" s="31">
        <v>220.5</v>
      </c>
      <c r="C597" s="31">
        <v>32.200000000000003</v>
      </c>
      <c r="D597" s="32">
        <v>9246712</v>
      </c>
    </row>
    <row r="598" spans="1:4" x14ac:dyDescent="0.2">
      <c r="A598" t="s">
        <v>686</v>
      </c>
      <c r="B598" s="31">
        <v>200</v>
      </c>
      <c r="C598" s="31">
        <v>32.200000000000003</v>
      </c>
      <c r="D598" s="32">
        <v>9293521</v>
      </c>
    </row>
    <row r="599" spans="1:4" x14ac:dyDescent="0.2">
      <c r="A599" t="s">
        <v>687</v>
      </c>
      <c r="B599" s="31">
        <v>160</v>
      </c>
      <c r="C599" s="31">
        <v>30.5</v>
      </c>
      <c r="D599" s="32">
        <v>9642394</v>
      </c>
    </row>
    <row r="600" spans="1:4" x14ac:dyDescent="0.2">
      <c r="A600" t="s">
        <v>688</v>
      </c>
      <c r="B600" s="31">
        <v>146.30000000000001</v>
      </c>
      <c r="C600" s="31">
        <v>21.7</v>
      </c>
      <c r="D600" s="32">
        <v>7702528</v>
      </c>
    </row>
    <row r="601" spans="1:4" x14ac:dyDescent="0.2">
      <c r="A601" t="s">
        <v>689</v>
      </c>
      <c r="B601" s="31">
        <v>157.6</v>
      </c>
      <c r="C601" s="31">
        <v>28.2</v>
      </c>
      <c r="D601" s="32">
        <v>8801917</v>
      </c>
    </row>
    <row r="602" spans="1:4" x14ac:dyDescent="0.2">
      <c r="A602" t="s">
        <v>690</v>
      </c>
      <c r="B602" s="31">
        <v>154.5</v>
      </c>
      <c r="C602" s="31">
        <v>22.7</v>
      </c>
      <c r="D602" s="32">
        <v>9170999</v>
      </c>
    </row>
    <row r="603" spans="1:4" x14ac:dyDescent="0.2">
      <c r="A603" t="s">
        <v>691</v>
      </c>
      <c r="B603" s="31">
        <v>160</v>
      </c>
      <c r="C603" s="31">
        <v>27.5</v>
      </c>
      <c r="D603" s="32">
        <v>9642409</v>
      </c>
    </row>
    <row r="604" spans="1:4" x14ac:dyDescent="0.2">
      <c r="A604" t="s">
        <v>692</v>
      </c>
      <c r="B604" s="31">
        <v>168.3</v>
      </c>
      <c r="C604" s="31">
        <v>20.2</v>
      </c>
    </row>
    <row r="605" spans="1:4" x14ac:dyDescent="0.2">
      <c r="A605" t="s">
        <v>693</v>
      </c>
      <c r="B605" s="31">
        <v>147</v>
      </c>
      <c r="C605" s="31">
        <v>25</v>
      </c>
      <c r="D605" s="32">
        <v>9402500</v>
      </c>
    </row>
    <row r="606" spans="1:4" x14ac:dyDescent="0.2">
      <c r="A606" t="s">
        <v>694</v>
      </c>
      <c r="B606" s="31">
        <v>172.5</v>
      </c>
      <c r="C606" s="31">
        <v>25.1</v>
      </c>
      <c r="D606" s="32">
        <v>9256406</v>
      </c>
    </row>
    <row r="607" spans="1:4" x14ac:dyDescent="0.2">
      <c r="A607" t="s">
        <v>695</v>
      </c>
      <c r="B607" s="31">
        <v>147</v>
      </c>
      <c r="C607" s="31">
        <v>25</v>
      </c>
      <c r="D607" s="32">
        <v>9360283</v>
      </c>
    </row>
    <row r="608" spans="1:4" x14ac:dyDescent="0.2">
      <c r="A608" t="s">
        <v>696</v>
      </c>
      <c r="B608" s="31">
        <v>244.8</v>
      </c>
      <c r="C608" s="31">
        <v>32.200000000000003</v>
      </c>
      <c r="D608" s="32">
        <v>9101596</v>
      </c>
    </row>
    <row r="609" spans="1:4" x14ac:dyDescent="0.2">
      <c r="A609" t="s">
        <v>697</v>
      </c>
      <c r="B609" s="31">
        <v>207.3</v>
      </c>
      <c r="C609" s="31">
        <v>29.7</v>
      </c>
      <c r="D609" s="32">
        <v>9220328</v>
      </c>
    </row>
    <row r="610" spans="1:4" x14ac:dyDescent="0.2">
      <c r="A610" t="s">
        <v>698</v>
      </c>
      <c r="B610" s="31">
        <v>168</v>
      </c>
      <c r="C610" s="31">
        <v>27.1</v>
      </c>
      <c r="D610" s="32">
        <v>9162368</v>
      </c>
    </row>
    <row r="611" spans="1:4" x14ac:dyDescent="0.2">
      <c r="A611" t="s">
        <v>699</v>
      </c>
      <c r="B611" s="31">
        <v>168.3</v>
      </c>
      <c r="C611" s="31">
        <v>26.7</v>
      </c>
      <c r="D611" s="32">
        <v>9129809</v>
      </c>
    </row>
    <row r="612" spans="1:4" x14ac:dyDescent="0.2">
      <c r="A612" t="s">
        <v>700</v>
      </c>
      <c r="B612" s="31">
        <v>199.8</v>
      </c>
      <c r="C612" s="31">
        <v>30.5</v>
      </c>
      <c r="D612" s="32">
        <v>9187320</v>
      </c>
    </row>
    <row r="613" spans="1:4" x14ac:dyDescent="0.2">
      <c r="A613" t="s">
        <v>701</v>
      </c>
      <c r="B613" s="31">
        <v>199.8</v>
      </c>
      <c r="C613" s="31">
        <v>32.200000000000003</v>
      </c>
      <c r="D613" s="32">
        <v>9472579</v>
      </c>
    </row>
    <row r="614" spans="1:4" x14ac:dyDescent="0.2">
      <c r="A614" t="s">
        <v>702</v>
      </c>
      <c r="B614" s="31">
        <v>208.8</v>
      </c>
      <c r="C614" s="31">
        <v>29.7</v>
      </c>
      <c r="D614" s="32">
        <v>9383247</v>
      </c>
    </row>
    <row r="615" spans="1:4" x14ac:dyDescent="0.2">
      <c r="A615" t="s">
        <v>703</v>
      </c>
      <c r="B615" s="31">
        <v>161.80000000000001</v>
      </c>
      <c r="C615" s="31">
        <v>25.6</v>
      </c>
      <c r="D615" s="32">
        <v>9136591</v>
      </c>
    </row>
    <row r="616" spans="1:4" x14ac:dyDescent="0.2">
      <c r="A616" t="s">
        <v>704</v>
      </c>
      <c r="B616" s="31">
        <v>208.8</v>
      </c>
      <c r="C616" s="31">
        <v>29.7</v>
      </c>
      <c r="D616" s="32">
        <v>9336165</v>
      </c>
    </row>
    <row r="617" spans="1:4" x14ac:dyDescent="0.2">
      <c r="A617" t="s">
        <v>705</v>
      </c>
      <c r="B617" s="31">
        <v>199.8</v>
      </c>
      <c r="C617" s="31">
        <v>32.200000000000003</v>
      </c>
      <c r="D617" s="32">
        <v>9472581</v>
      </c>
    </row>
    <row r="618" spans="1:4" x14ac:dyDescent="0.2">
      <c r="A618" t="s">
        <v>706</v>
      </c>
      <c r="B618" s="31">
        <v>200</v>
      </c>
      <c r="C618" s="31">
        <v>29.7</v>
      </c>
      <c r="D618" s="32">
        <v>9236652</v>
      </c>
    </row>
    <row r="619" spans="1:4" x14ac:dyDescent="0.2">
      <c r="A619" t="s">
        <v>707</v>
      </c>
      <c r="B619" s="31">
        <v>184.1</v>
      </c>
      <c r="C619" s="31">
        <v>25.2</v>
      </c>
      <c r="D619" s="32">
        <v>9105982</v>
      </c>
    </row>
    <row r="620" spans="1:4" x14ac:dyDescent="0.2">
      <c r="A620" t="s">
        <v>708</v>
      </c>
      <c r="B620" s="31">
        <v>193.8</v>
      </c>
      <c r="C620" s="31">
        <v>32.200000000000003</v>
      </c>
      <c r="D620" s="32">
        <v>9178537</v>
      </c>
    </row>
    <row r="621" spans="1:4" x14ac:dyDescent="0.2">
      <c r="A621" t="s">
        <v>709</v>
      </c>
      <c r="B621" s="31">
        <v>244.8</v>
      </c>
      <c r="C621" s="31">
        <v>32.200000000000003</v>
      </c>
      <c r="D621" s="32">
        <v>9101601</v>
      </c>
    </row>
    <row r="622" spans="1:4" x14ac:dyDescent="0.2">
      <c r="A622" t="s">
        <v>710</v>
      </c>
      <c r="B622" s="31">
        <v>181.1</v>
      </c>
      <c r="C622" s="31">
        <v>30</v>
      </c>
      <c r="D622" s="32">
        <v>9542831</v>
      </c>
    </row>
    <row r="623" spans="1:4" x14ac:dyDescent="0.2">
      <c r="A623" t="s">
        <v>711</v>
      </c>
      <c r="B623" s="31">
        <v>199.8</v>
      </c>
      <c r="C623" s="31">
        <v>32.200000000000003</v>
      </c>
      <c r="D623" s="32">
        <v>9285615</v>
      </c>
    </row>
    <row r="624" spans="1:4" x14ac:dyDescent="0.2">
      <c r="A624" t="s">
        <v>712</v>
      </c>
      <c r="B624" s="31">
        <v>200</v>
      </c>
      <c r="C624" s="31">
        <v>32.200000000000003</v>
      </c>
      <c r="D624" s="32">
        <v>9638460</v>
      </c>
    </row>
    <row r="625" spans="1:4" x14ac:dyDescent="0.2">
      <c r="A625" t="s">
        <v>713</v>
      </c>
      <c r="B625" s="31">
        <v>200</v>
      </c>
      <c r="C625" s="31">
        <v>34.700000000000003</v>
      </c>
    </row>
    <row r="626" spans="1:4" x14ac:dyDescent="0.2">
      <c r="A626" t="s">
        <v>714</v>
      </c>
      <c r="B626" s="31">
        <v>200</v>
      </c>
      <c r="C626" s="31">
        <v>34.700000000000003</v>
      </c>
      <c r="D626" s="32">
        <v>9329461</v>
      </c>
    </row>
    <row r="627" spans="1:4" x14ac:dyDescent="0.2">
      <c r="A627" t="s">
        <v>715</v>
      </c>
      <c r="B627" s="31">
        <v>200</v>
      </c>
      <c r="C627" s="31">
        <v>32.200000000000003</v>
      </c>
      <c r="D627" s="32">
        <v>9285627</v>
      </c>
    </row>
    <row r="628" spans="1:4" x14ac:dyDescent="0.2">
      <c r="A628" t="s">
        <v>716</v>
      </c>
      <c r="B628" s="31">
        <v>200</v>
      </c>
      <c r="C628" s="31">
        <v>32.200000000000003</v>
      </c>
      <c r="D628" s="32">
        <v>9620683</v>
      </c>
    </row>
    <row r="629" spans="1:4" x14ac:dyDescent="0.2">
      <c r="A629" t="s">
        <v>717</v>
      </c>
      <c r="B629" s="31">
        <v>200</v>
      </c>
      <c r="C629" s="31">
        <v>34.700000000000003</v>
      </c>
      <c r="D629" s="32">
        <v>9329473</v>
      </c>
    </row>
    <row r="630" spans="1:4" x14ac:dyDescent="0.2">
      <c r="A630" t="s">
        <v>718</v>
      </c>
      <c r="B630" s="31">
        <v>180</v>
      </c>
      <c r="C630" s="31">
        <v>32.200000000000003</v>
      </c>
      <c r="D630" s="32">
        <v>8708907</v>
      </c>
    </row>
    <row r="631" spans="1:4" x14ac:dyDescent="0.2">
      <c r="A631" t="s">
        <v>719</v>
      </c>
      <c r="B631" s="31">
        <v>180</v>
      </c>
      <c r="C631" s="31">
        <v>32.200000000000003</v>
      </c>
      <c r="D631" s="32">
        <v>8401391</v>
      </c>
    </row>
    <row r="632" spans="1:4" x14ac:dyDescent="0.2">
      <c r="A632" t="s">
        <v>720</v>
      </c>
      <c r="B632" s="31">
        <v>176.6</v>
      </c>
      <c r="C632" s="31">
        <v>31.1</v>
      </c>
      <c r="D632" s="32">
        <v>9177052</v>
      </c>
    </row>
    <row r="633" spans="1:4" x14ac:dyDescent="0.2">
      <c r="A633" t="s">
        <v>721</v>
      </c>
      <c r="B633" s="31">
        <v>277.2</v>
      </c>
      <c r="C633" s="31">
        <v>40</v>
      </c>
    </row>
    <row r="634" spans="1:4" x14ac:dyDescent="0.2">
      <c r="A634" t="s">
        <v>722</v>
      </c>
      <c r="B634" s="31">
        <v>244.1</v>
      </c>
      <c r="C634" s="31">
        <v>32.200000000000003</v>
      </c>
      <c r="D634" s="32">
        <v>9129873</v>
      </c>
    </row>
    <row r="635" spans="1:4" x14ac:dyDescent="0.2">
      <c r="A635" t="s">
        <v>723</v>
      </c>
      <c r="B635" s="31">
        <v>273.7</v>
      </c>
      <c r="C635" s="31">
        <v>32.200000000000003</v>
      </c>
      <c r="D635" s="32">
        <v>9235050</v>
      </c>
    </row>
    <row r="636" spans="1:4" x14ac:dyDescent="0.2">
      <c r="A636" t="s">
        <v>724</v>
      </c>
      <c r="B636" s="31">
        <v>215.6</v>
      </c>
      <c r="C636" s="31">
        <v>32.200000000000003</v>
      </c>
      <c r="D636" s="32">
        <v>9008603</v>
      </c>
    </row>
    <row r="637" spans="1:4" x14ac:dyDescent="0.2">
      <c r="A637" t="s">
        <v>725</v>
      </c>
      <c r="B637" s="31">
        <v>265</v>
      </c>
      <c r="C637" s="31">
        <v>32.200000000000003</v>
      </c>
      <c r="D637" s="32">
        <v>9351953</v>
      </c>
    </row>
    <row r="638" spans="1:4" x14ac:dyDescent="0.2">
      <c r="A638" t="s">
        <v>726</v>
      </c>
      <c r="B638" s="31">
        <v>259.5</v>
      </c>
      <c r="C638" s="31">
        <v>32.200000000000003</v>
      </c>
      <c r="D638" s="32">
        <v>9203942</v>
      </c>
    </row>
    <row r="639" spans="1:4" x14ac:dyDescent="0.2">
      <c r="A639" t="s">
        <v>727</v>
      </c>
      <c r="B639" s="31">
        <v>288.2</v>
      </c>
      <c r="C639" s="31">
        <v>32.200000000000003</v>
      </c>
      <c r="D639" s="32">
        <v>7361348</v>
      </c>
    </row>
    <row r="640" spans="1:4" x14ac:dyDescent="0.2">
      <c r="A640" t="s">
        <v>728</v>
      </c>
      <c r="B640" s="31">
        <v>294.10000000000002</v>
      </c>
      <c r="C640" s="31">
        <v>32.200000000000003</v>
      </c>
    </row>
    <row r="641" spans="1:4" x14ac:dyDescent="0.2">
      <c r="A641" t="s">
        <v>729</v>
      </c>
      <c r="B641" s="31">
        <v>281</v>
      </c>
      <c r="C641" s="31">
        <v>32.200000000000003</v>
      </c>
    </row>
    <row r="642" spans="1:4" x14ac:dyDescent="0.2">
      <c r="A642" t="s">
        <v>730</v>
      </c>
      <c r="B642" s="31">
        <v>231</v>
      </c>
      <c r="C642" s="31">
        <v>32.200000000000003</v>
      </c>
      <c r="D642" s="32">
        <v>9263344</v>
      </c>
    </row>
    <row r="643" spans="1:4" x14ac:dyDescent="0.2">
      <c r="A643" t="s">
        <v>731</v>
      </c>
      <c r="B643" s="31">
        <v>174.8</v>
      </c>
      <c r="C643" s="31">
        <v>22.7</v>
      </c>
      <c r="D643" s="32">
        <v>7116810</v>
      </c>
    </row>
    <row r="644" spans="1:4" x14ac:dyDescent="0.2">
      <c r="A644" t="s">
        <v>732</v>
      </c>
      <c r="B644" s="31">
        <v>230.8</v>
      </c>
      <c r="C644" s="31">
        <v>32.200000000000003</v>
      </c>
    </row>
    <row r="645" spans="1:4" x14ac:dyDescent="0.2">
      <c r="A645" t="s">
        <v>733</v>
      </c>
      <c r="B645" s="31">
        <v>215.8</v>
      </c>
      <c r="C645" s="31">
        <v>32.200000000000003</v>
      </c>
      <c r="D645" s="32">
        <v>9008615</v>
      </c>
    </row>
    <row r="646" spans="1:4" x14ac:dyDescent="0.2">
      <c r="A646" t="s">
        <v>734</v>
      </c>
      <c r="B646" s="31">
        <v>282.10000000000002</v>
      </c>
      <c r="C646" s="31">
        <v>32.200000000000003</v>
      </c>
      <c r="D646" s="32">
        <v>9232096</v>
      </c>
    </row>
    <row r="647" spans="1:4" x14ac:dyDescent="0.2">
      <c r="A647" t="s">
        <v>735</v>
      </c>
      <c r="B647" s="31">
        <v>294.10000000000002</v>
      </c>
      <c r="C647" s="31">
        <v>32.200000000000003</v>
      </c>
    </row>
    <row r="648" spans="1:4" x14ac:dyDescent="0.2">
      <c r="A648" t="s">
        <v>736</v>
      </c>
      <c r="B648" s="31">
        <v>179.8</v>
      </c>
      <c r="C648" s="31">
        <v>26.6</v>
      </c>
      <c r="D648" s="32">
        <v>8412388</v>
      </c>
    </row>
    <row r="649" spans="1:4" x14ac:dyDescent="0.2">
      <c r="A649" t="s">
        <v>737</v>
      </c>
      <c r="B649" s="31">
        <v>242</v>
      </c>
      <c r="C649" s="31">
        <v>32.200000000000003</v>
      </c>
      <c r="D649" s="32">
        <v>9057472</v>
      </c>
    </row>
    <row r="650" spans="1:4" x14ac:dyDescent="0.2">
      <c r="A650" t="s">
        <v>738</v>
      </c>
      <c r="B650" s="31">
        <v>241.1</v>
      </c>
      <c r="C650" s="31">
        <v>32.200000000000003</v>
      </c>
      <c r="D650" s="32">
        <v>8502872</v>
      </c>
    </row>
    <row r="651" spans="1:4" x14ac:dyDescent="0.2">
      <c r="A651" t="s">
        <v>739</v>
      </c>
      <c r="B651" s="31">
        <v>244</v>
      </c>
      <c r="C651" s="31">
        <v>32.200000000000003</v>
      </c>
      <c r="D651" s="32">
        <v>8410952</v>
      </c>
    </row>
    <row r="652" spans="1:4" x14ac:dyDescent="0.2">
      <c r="A652" t="s">
        <v>740</v>
      </c>
      <c r="B652" s="31">
        <v>274.7</v>
      </c>
      <c r="C652" s="31">
        <v>40</v>
      </c>
      <c r="D652" s="32">
        <v>9225079</v>
      </c>
    </row>
    <row r="653" spans="1:4" x14ac:dyDescent="0.2">
      <c r="A653" t="s">
        <v>741</v>
      </c>
      <c r="B653" s="31">
        <v>249</v>
      </c>
      <c r="C653" s="31">
        <v>32.200000000000003</v>
      </c>
      <c r="D653" s="32">
        <v>8512401</v>
      </c>
    </row>
    <row r="654" spans="1:4" x14ac:dyDescent="0.2">
      <c r="A654" t="s">
        <v>742</v>
      </c>
      <c r="B654" s="31">
        <v>178.5</v>
      </c>
      <c r="C654" s="31">
        <v>22.8</v>
      </c>
    </row>
    <row r="655" spans="1:4" x14ac:dyDescent="0.2">
      <c r="A655" t="s">
        <v>743</v>
      </c>
      <c r="B655" s="31">
        <v>300</v>
      </c>
      <c r="C655" s="31">
        <v>37</v>
      </c>
      <c r="D655" s="32">
        <v>9073995</v>
      </c>
    </row>
    <row r="656" spans="1:4" x14ac:dyDescent="0.2">
      <c r="A656" t="s">
        <v>744</v>
      </c>
      <c r="B656" s="31">
        <v>234</v>
      </c>
      <c r="C656" s="31">
        <v>32.200000000000003</v>
      </c>
      <c r="D656" s="32">
        <v>7814838</v>
      </c>
    </row>
    <row r="657" spans="1:4" x14ac:dyDescent="0.2">
      <c r="A657" t="s">
        <v>745</v>
      </c>
      <c r="B657" s="31">
        <v>242.8</v>
      </c>
      <c r="C657" s="31">
        <v>32.200000000000003</v>
      </c>
      <c r="D657" s="32">
        <v>9161297</v>
      </c>
    </row>
    <row r="658" spans="1:4" x14ac:dyDescent="0.2">
      <c r="A658" t="s">
        <v>746</v>
      </c>
      <c r="B658" s="31">
        <v>244</v>
      </c>
      <c r="C658" s="31">
        <v>32.200000000000003</v>
      </c>
      <c r="D658" s="32">
        <v>8419714</v>
      </c>
    </row>
    <row r="659" spans="1:4" x14ac:dyDescent="0.2">
      <c r="A659" t="s">
        <v>747</v>
      </c>
      <c r="B659" s="31">
        <v>292.2</v>
      </c>
      <c r="C659" s="31">
        <v>32.200000000000003</v>
      </c>
      <c r="D659" s="32">
        <v>8803410</v>
      </c>
    </row>
    <row r="660" spans="1:4" x14ac:dyDescent="0.2">
      <c r="A660" t="s">
        <v>748</v>
      </c>
      <c r="B660" s="31">
        <v>244</v>
      </c>
      <c r="C660" s="31">
        <v>32.200000000000003</v>
      </c>
      <c r="D660" s="32">
        <v>8511316</v>
      </c>
    </row>
    <row r="661" spans="1:4" x14ac:dyDescent="0.2">
      <c r="A661" t="s">
        <v>749</v>
      </c>
      <c r="B661" s="31">
        <v>294.10000000000002</v>
      </c>
      <c r="C661" s="31">
        <v>32.200000000000003</v>
      </c>
      <c r="D661" s="32">
        <v>9141297</v>
      </c>
    </row>
    <row r="662" spans="1:4" x14ac:dyDescent="0.2">
      <c r="A662" t="s">
        <v>750</v>
      </c>
      <c r="B662" s="31">
        <v>293.5</v>
      </c>
      <c r="C662" s="31">
        <v>32.200000000000003</v>
      </c>
      <c r="D662" s="32">
        <v>9103702</v>
      </c>
    </row>
    <row r="663" spans="1:4" x14ac:dyDescent="0.2">
      <c r="A663" t="s">
        <v>751</v>
      </c>
      <c r="B663" s="31">
        <v>241.1</v>
      </c>
      <c r="C663" s="31">
        <v>32.200000000000003</v>
      </c>
      <c r="D663" s="32">
        <v>8517891</v>
      </c>
    </row>
    <row r="664" spans="1:4" x14ac:dyDescent="0.2">
      <c r="A664" t="s">
        <v>752</v>
      </c>
      <c r="B664" s="31">
        <v>259.60000000000002</v>
      </c>
      <c r="C664" s="31">
        <v>32.200000000000003</v>
      </c>
      <c r="D664" s="32">
        <v>9202649</v>
      </c>
    </row>
    <row r="665" spans="1:4" x14ac:dyDescent="0.2">
      <c r="A665" t="s">
        <v>753</v>
      </c>
      <c r="B665" s="31">
        <v>257.8</v>
      </c>
      <c r="C665" s="31">
        <v>32.200000000000003</v>
      </c>
      <c r="D665" s="32">
        <v>9237151</v>
      </c>
    </row>
    <row r="666" spans="1:4" x14ac:dyDescent="0.2">
      <c r="A666" t="s">
        <v>754</v>
      </c>
      <c r="B666" s="31">
        <v>292.10000000000002</v>
      </c>
      <c r="C666" s="31">
        <v>32.200000000000003</v>
      </c>
      <c r="D666" s="32">
        <v>9112571</v>
      </c>
    </row>
    <row r="667" spans="1:4" x14ac:dyDescent="0.2">
      <c r="A667" t="s">
        <v>755</v>
      </c>
      <c r="B667" s="31">
        <v>241.3</v>
      </c>
      <c r="C667" s="31">
        <v>32.200000000000003</v>
      </c>
      <c r="D667" s="32">
        <v>9608195</v>
      </c>
    </row>
    <row r="668" spans="1:4" x14ac:dyDescent="0.2">
      <c r="A668" t="s">
        <v>756</v>
      </c>
      <c r="B668" s="31">
        <v>240.8</v>
      </c>
      <c r="C668" s="31">
        <v>32.200000000000003</v>
      </c>
      <c r="D668" s="32">
        <v>8917778</v>
      </c>
    </row>
    <row r="669" spans="1:4" x14ac:dyDescent="0.2">
      <c r="A669" t="s">
        <v>757</v>
      </c>
      <c r="B669" s="31">
        <v>257.8</v>
      </c>
      <c r="C669" s="31">
        <v>32.200000000000003</v>
      </c>
      <c r="D669" s="32">
        <v>9232890</v>
      </c>
    </row>
    <row r="670" spans="1:4" x14ac:dyDescent="0.2">
      <c r="A670" t="s">
        <v>758</v>
      </c>
      <c r="B670" s="31">
        <v>276.5</v>
      </c>
      <c r="C670" s="31">
        <v>32.200000000000003</v>
      </c>
      <c r="D670" s="32">
        <v>9043756</v>
      </c>
    </row>
    <row r="671" spans="1:4" x14ac:dyDescent="0.2">
      <c r="A671" t="s">
        <v>759</v>
      </c>
      <c r="B671" s="31">
        <v>275.10000000000002</v>
      </c>
      <c r="C671" s="31">
        <v>37</v>
      </c>
      <c r="D671" s="32">
        <v>9000493</v>
      </c>
    </row>
    <row r="672" spans="1:4" x14ac:dyDescent="0.2">
      <c r="A672" t="s">
        <v>760</v>
      </c>
      <c r="B672" s="31">
        <v>242.6</v>
      </c>
      <c r="C672" s="31">
        <v>32.200000000000003</v>
      </c>
      <c r="D672" s="32">
        <v>8511184</v>
      </c>
    </row>
    <row r="673" spans="1:4" x14ac:dyDescent="0.2">
      <c r="A673" t="s">
        <v>761</v>
      </c>
      <c r="B673" s="31">
        <v>158.30000000000001</v>
      </c>
      <c r="C673" s="31">
        <v>23.1</v>
      </c>
      <c r="D673" s="32">
        <v>8120820</v>
      </c>
    </row>
    <row r="674" spans="1:4" x14ac:dyDescent="0.2">
      <c r="A674" t="s">
        <v>762</v>
      </c>
      <c r="B674" s="31">
        <v>275</v>
      </c>
      <c r="C674" s="31">
        <v>32.200000000000003</v>
      </c>
      <c r="D674" s="32">
        <v>9320427</v>
      </c>
    </row>
    <row r="675" spans="1:4" x14ac:dyDescent="0.2">
      <c r="A675" t="s">
        <v>763</v>
      </c>
      <c r="B675" s="31">
        <v>259.5</v>
      </c>
      <c r="C675" s="31">
        <v>32.200000000000003</v>
      </c>
      <c r="D675" s="32">
        <v>9202663</v>
      </c>
    </row>
    <row r="676" spans="1:4" x14ac:dyDescent="0.2">
      <c r="A676" t="s">
        <v>764</v>
      </c>
      <c r="B676" s="31">
        <v>235.6</v>
      </c>
      <c r="C676" s="31">
        <v>32.200000000000003</v>
      </c>
      <c r="D676" s="32">
        <v>8818180</v>
      </c>
    </row>
    <row r="677" spans="1:4" x14ac:dyDescent="0.2">
      <c r="A677" t="s">
        <v>765</v>
      </c>
      <c r="B677" s="31">
        <v>294.10000000000002</v>
      </c>
      <c r="C677" s="31">
        <v>32.200000000000003</v>
      </c>
      <c r="D677" s="32">
        <v>9181651</v>
      </c>
    </row>
    <row r="678" spans="1:4" x14ac:dyDescent="0.2">
      <c r="A678" t="s">
        <v>766</v>
      </c>
      <c r="B678" s="31">
        <v>242.8</v>
      </c>
      <c r="C678" s="31">
        <v>32.200000000000003</v>
      </c>
      <c r="D678" s="32">
        <v>9110975</v>
      </c>
    </row>
    <row r="679" spans="1:4" x14ac:dyDescent="0.2">
      <c r="A679" t="s">
        <v>767</v>
      </c>
      <c r="B679" s="31">
        <v>198.8</v>
      </c>
      <c r="C679" s="31">
        <v>32.200000000000003</v>
      </c>
      <c r="D679" s="32">
        <v>8420907</v>
      </c>
    </row>
    <row r="680" spans="1:4" x14ac:dyDescent="0.2">
      <c r="A680" t="s">
        <v>768</v>
      </c>
      <c r="B680" s="31">
        <v>244.6</v>
      </c>
      <c r="C680" s="31">
        <v>32.200000000000003</v>
      </c>
      <c r="D680" s="32">
        <v>8709169</v>
      </c>
    </row>
    <row r="681" spans="1:4" x14ac:dyDescent="0.2">
      <c r="A681" t="s">
        <v>769</v>
      </c>
      <c r="B681" s="31">
        <v>274.7</v>
      </c>
      <c r="C681" s="31">
        <v>40</v>
      </c>
    </row>
    <row r="682" spans="1:4" x14ac:dyDescent="0.2">
      <c r="A682" t="s">
        <v>770</v>
      </c>
      <c r="B682" s="31">
        <v>239.8</v>
      </c>
      <c r="C682" s="31">
        <v>32.200000000000003</v>
      </c>
      <c r="D682" s="32">
        <v>9062960</v>
      </c>
    </row>
    <row r="683" spans="1:4" x14ac:dyDescent="0.2">
      <c r="A683" t="s">
        <v>771</v>
      </c>
      <c r="B683" s="31">
        <v>192.5</v>
      </c>
      <c r="C683" s="31">
        <v>32.200000000000003</v>
      </c>
      <c r="D683" s="32">
        <v>9124500</v>
      </c>
    </row>
    <row r="684" spans="1:4" x14ac:dyDescent="0.2">
      <c r="A684" t="s">
        <v>772</v>
      </c>
      <c r="B684" s="31">
        <v>202</v>
      </c>
      <c r="C684" s="31">
        <v>32.200000000000003</v>
      </c>
      <c r="D684" s="32">
        <v>9051507</v>
      </c>
    </row>
    <row r="685" spans="1:4" x14ac:dyDescent="0.2">
      <c r="A685" t="s">
        <v>773</v>
      </c>
      <c r="B685" s="31">
        <v>300</v>
      </c>
      <c r="C685" s="31">
        <v>40</v>
      </c>
      <c r="D685" s="32">
        <v>9225665</v>
      </c>
    </row>
    <row r="686" spans="1:4" x14ac:dyDescent="0.2">
      <c r="A686" t="s">
        <v>774</v>
      </c>
      <c r="B686" s="31">
        <v>241.3</v>
      </c>
      <c r="C686" s="31">
        <v>32.200000000000003</v>
      </c>
      <c r="D686" s="32">
        <v>8608200</v>
      </c>
    </row>
    <row r="687" spans="1:4" x14ac:dyDescent="0.2">
      <c r="A687" t="s">
        <v>775</v>
      </c>
      <c r="B687" s="31">
        <v>241.1</v>
      </c>
      <c r="C687" s="31">
        <v>32.200000000000003</v>
      </c>
      <c r="D687" s="32">
        <v>8502884</v>
      </c>
    </row>
    <row r="688" spans="1:4" x14ac:dyDescent="0.2">
      <c r="A688" t="s">
        <v>776</v>
      </c>
      <c r="B688" s="31">
        <v>132.6</v>
      </c>
      <c r="C688" s="31">
        <v>19.2</v>
      </c>
      <c r="D688" s="32">
        <v>9264726</v>
      </c>
    </row>
    <row r="689" spans="1:4" x14ac:dyDescent="0.2">
      <c r="A689" t="s">
        <v>777</v>
      </c>
      <c r="B689" s="31">
        <v>304</v>
      </c>
      <c r="C689" s="31">
        <v>40</v>
      </c>
    </row>
    <row r="690" spans="1:4" x14ac:dyDescent="0.2">
      <c r="A690" t="s">
        <v>778</v>
      </c>
      <c r="B690" s="31">
        <v>241.1</v>
      </c>
      <c r="C690" s="31">
        <v>32.200000000000003</v>
      </c>
      <c r="D690" s="32">
        <v>8714217</v>
      </c>
    </row>
    <row r="691" spans="1:4" x14ac:dyDescent="0.2">
      <c r="A691" t="s">
        <v>779</v>
      </c>
      <c r="B691" s="31">
        <v>292.10000000000002</v>
      </c>
      <c r="C691" s="31">
        <v>32.200000000000003</v>
      </c>
      <c r="D691" s="32">
        <v>9080613</v>
      </c>
    </row>
    <row r="692" spans="1:4" x14ac:dyDescent="0.2">
      <c r="A692" t="s">
        <v>780</v>
      </c>
      <c r="B692" s="31">
        <v>237</v>
      </c>
      <c r="C692" s="31">
        <v>32.200000000000003</v>
      </c>
      <c r="D692" s="32">
        <v>8918966</v>
      </c>
    </row>
    <row r="693" spans="1:4" x14ac:dyDescent="0.2">
      <c r="A693" t="s">
        <v>781</v>
      </c>
      <c r="B693" s="31">
        <v>294.10000000000002</v>
      </c>
      <c r="C693" s="31">
        <v>32.200000000000003</v>
      </c>
    </row>
    <row r="694" spans="1:4" x14ac:dyDescent="0.2">
      <c r="A694" t="s">
        <v>782</v>
      </c>
      <c r="B694" s="31">
        <v>277.2</v>
      </c>
      <c r="C694" s="31">
        <v>40</v>
      </c>
    </row>
    <row r="695" spans="1:4" x14ac:dyDescent="0.2">
      <c r="A695" t="s">
        <v>783</v>
      </c>
      <c r="B695" s="31">
        <v>243.5</v>
      </c>
      <c r="C695" s="31">
        <v>32.200000000000003</v>
      </c>
      <c r="D695" s="32">
        <v>9060637</v>
      </c>
    </row>
    <row r="696" spans="1:4" x14ac:dyDescent="0.2">
      <c r="A696" t="s">
        <v>784</v>
      </c>
      <c r="B696" s="31">
        <v>300</v>
      </c>
      <c r="C696" s="31">
        <v>40</v>
      </c>
    </row>
    <row r="697" spans="1:4" x14ac:dyDescent="0.2">
      <c r="A697" t="s">
        <v>785</v>
      </c>
      <c r="B697" s="31">
        <v>242.1</v>
      </c>
      <c r="C697" s="31">
        <v>32.200000000000003</v>
      </c>
      <c r="D697" s="32">
        <v>8714190</v>
      </c>
    </row>
    <row r="698" spans="1:4" x14ac:dyDescent="0.2">
      <c r="A698" t="s">
        <v>786</v>
      </c>
      <c r="B698" s="31">
        <v>204.6</v>
      </c>
      <c r="C698" s="31">
        <v>30.1</v>
      </c>
      <c r="D698" s="32">
        <v>7902295</v>
      </c>
    </row>
    <row r="699" spans="1:4" x14ac:dyDescent="0.2">
      <c r="A699" t="s">
        <v>787</v>
      </c>
      <c r="B699" s="31">
        <v>300</v>
      </c>
      <c r="C699" s="31">
        <v>37</v>
      </c>
      <c r="D699" s="32">
        <v>9074042</v>
      </c>
    </row>
    <row r="700" spans="1:4" x14ac:dyDescent="0.2">
      <c r="A700" t="s">
        <v>788</v>
      </c>
      <c r="B700" s="31">
        <v>242.8</v>
      </c>
      <c r="C700" s="31">
        <v>32.200000000000003</v>
      </c>
      <c r="D700" s="32">
        <v>9060649</v>
      </c>
    </row>
    <row r="701" spans="1:4" x14ac:dyDescent="0.2">
      <c r="A701" t="s">
        <v>789</v>
      </c>
      <c r="B701" s="31">
        <v>275</v>
      </c>
      <c r="C701" s="31">
        <v>32.200000000000003</v>
      </c>
      <c r="D701" s="32">
        <v>9349796</v>
      </c>
    </row>
    <row r="702" spans="1:4" x14ac:dyDescent="0.2">
      <c r="A702" t="s">
        <v>790</v>
      </c>
      <c r="B702" s="31">
        <v>244</v>
      </c>
      <c r="C702" s="31">
        <v>32.200000000000003</v>
      </c>
      <c r="D702" s="32">
        <v>8410940</v>
      </c>
    </row>
    <row r="703" spans="1:4" x14ac:dyDescent="0.2">
      <c r="A703" t="s">
        <v>791</v>
      </c>
      <c r="B703" s="31">
        <v>237</v>
      </c>
      <c r="C703" s="31">
        <v>32.200000000000003</v>
      </c>
      <c r="D703" s="32">
        <v>8918954</v>
      </c>
    </row>
    <row r="704" spans="1:4" x14ac:dyDescent="0.2">
      <c r="A704" t="s">
        <v>792</v>
      </c>
      <c r="B704" s="31">
        <v>294</v>
      </c>
      <c r="C704" s="31">
        <v>32.200000000000003</v>
      </c>
      <c r="D704" s="32">
        <v>9278155</v>
      </c>
    </row>
    <row r="705" spans="1:4" x14ac:dyDescent="0.2">
      <c r="A705" t="s">
        <v>793</v>
      </c>
      <c r="B705" s="31">
        <v>202</v>
      </c>
      <c r="C705" s="31">
        <v>32.200000000000003</v>
      </c>
      <c r="D705" s="32">
        <v>9051492</v>
      </c>
    </row>
    <row r="706" spans="1:4" x14ac:dyDescent="0.2">
      <c r="A706" t="s">
        <v>794</v>
      </c>
      <c r="B706" s="31">
        <v>241.1</v>
      </c>
      <c r="C706" s="31">
        <v>32.200000000000003</v>
      </c>
      <c r="D706" s="32">
        <v>8419702</v>
      </c>
    </row>
    <row r="707" spans="1:4" x14ac:dyDescent="0.2">
      <c r="A707" t="s">
        <v>795</v>
      </c>
      <c r="B707" s="31">
        <v>244</v>
      </c>
      <c r="C707" s="31">
        <v>32.200000000000003</v>
      </c>
      <c r="D707" s="32">
        <v>8511299</v>
      </c>
    </row>
    <row r="708" spans="1:4" x14ac:dyDescent="0.2">
      <c r="A708" t="s">
        <v>796</v>
      </c>
      <c r="B708" s="31">
        <v>248.6</v>
      </c>
      <c r="C708" s="31">
        <v>32.200000000000003</v>
      </c>
    </row>
    <row r="709" spans="1:4" x14ac:dyDescent="0.2">
      <c r="A709" t="s">
        <v>797</v>
      </c>
      <c r="B709" s="31">
        <v>251.2</v>
      </c>
      <c r="C709" s="31">
        <v>32</v>
      </c>
      <c r="D709" s="32">
        <v>9250464</v>
      </c>
    </row>
    <row r="710" spans="1:4" x14ac:dyDescent="0.2">
      <c r="A710" t="s">
        <v>798</v>
      </c>
      <c r="B710" s="31">
        <v>334.1</v>
      </c>
      <c r="C710" s="31">
        <v>42.9</v>
      </c>
      <c r="D710" s="32">
        <v>9301483</v>
      </c>
    </row>
    <row r="711" spans="1:4" x14ac:dyDescent="0.2">
      <c r="A711" t="s">
        <v>799</v>
      </c>
      <c r="B711" s="31">
        <v>189.1</v>
      </c>
      <c r="C711" s="31">
        <v>32.200000000000003</v>
      </c>
      <c r="D711" s="32">
        <v>8124400</v>
      </c>
    </row>
    <row r="712" spans="1:4" x14ac:dyDescent="0.2">
      <c r="A712" t="s">
        <v>800</v>
      </c>
      <c r="B712" s="31">
        <v>260.2</v>
      </c>
      <c r="C712" s="31">
        <v>32.200000000000003</v>
      </c>
      <c r="D712" s="32">
        <v>9253301</v>
      </c>
    </row>
    <row r="713" spans="1:4" x14ac:dyDescent="0.2">
      <c r="A713" t="s">
        <v>801</v>
      </c>
      <c r="B713" s="31">
        <v>244</v>
      </c>
      <c r="C713" s="31">
        <v>32.200000000000003</v>
      </c>
      <c r="D713" s="32">
        <v>9129885</v>
      </c>
    </row>
    <row r="714" spans="1:4" x14ac:dyDescent="0.2">
      <c r="A714" t="s">
        <v>802</v>
      </c>
      <c r="B714" s="31">
        <v>259.5</v>
      </c>
      <c r="C714" s="31">
        <v>32.200000000000003</v>
      </c>
      <c r="D714" s="32">
        <v>9202651</v>
      </c>
    </row>
    <row r="715" spans="1:4" x14ac:dyDescent="0.2">
      <c r="A715" t="s">
        <v>803</v>
      </c>
      <c r="B715" s="31">
        <v>242.6</v>
      </c>
      <c r="C715" s="31">
        <v>32.200000000000003</v>
      </c>
      <c r="D715" s="32">
        <v>8714205</v>
      </c>
    </row>
    <row r="716" spans="1:4" x14ac:dyDescent="0.2">
      <c r="A716" t="s">
        <v>804</v>
      </c>
      <c r="B716" s="31">
        <v>292.2</v>
      </c>
      <c r="C716" s="31">
        <v>32.200000000000003</v>
      </c>
      <c r="D716" s="32">
        <v>9079547</v>
      </c>
    </row>
    <row r="717" spans="1:4" x14ac:dyDescent="0.2">
      <c r="A717" t="s">
        <v>805</v>
      </c>
      <c r="B717" s="31">
        <v>273.7</v>
      </c>
      <c r="C717" s="31">
        <v>32.200000000000003</v>
      </c>
      <c r="D717" s="32">
        <v>9203954</v>
      </c>
    </row>
    <row r="718" spans="1:4" x14ac:dyDescent="0.2">
      <c r="A718" t="s">
        <v>806</v>
      </c>
      <c r="B718" s="31">
        <v>237</v>
      </c>
      <c r="C718" s="31">
        <v>32.200000000000003</v>
      </c>
      <c r="D718" s="32">
        <v>8913411</v>
      </c>
    </row>
    <row r="719" spans="1:4" x14ac:dyDescent="0.2">
      <c r="A719" t="s">
        <v>807</v>
      </c>
      <c r="B719" s="31">
        <v>294.10000000000002</v>
      </c>
      <c r="C719" s="31">
        <v>32.200000000000003</v>
      </c>
      <c r="D719" s="32">
        <v>9147071</v>
      </c>
    </row>
    <row r="720" spans="1:4" x14ac:dyDescent="0.2">
      <c r="A720" t="s">
        <v>808</v>
      </c>
      <c r="B720" s="31">
        <v>294.10000000000002</v>
      </c>
      <c r="C720" s="31">
        <v>32.200000000000003</v>
      </c>
      <c r="D720" s="32">
        <v>9181675</v>
      </c>
    </row>
    <row r="721" spans="1:4" x14ac:dyDescent="0.2">
      <c r="A721" t="s">
        <v>809</v>
      </c>
      <c r="B721" s="31">
        <v>241.1</v>
      </c>
      <c r="C721" s="31">
        <v>32.200000000000003</v>
      </c>
      <c r="D721" s="32">
        <v>8502896</v>
      </c>
    </row>
    <row r="722" spans="1:4" x14ac:dyDescent="0.2">
      <c r="A722" t="s">
        <v>810</v>
      </c>
      <c r="B722" s="31">
        <v>237</v>
      </c>
      <c r="C722" s="31">
        <v>32.200000000000003</v>
      </c>
      <c r="D722" s="32">
        <v>8913461</v>
      </c>
    </row>
    <row r="723" spans="1:4" x14ac:dyDescent="0.2">
      <c r="A723" t="s">
        <v>811</v>
      </c>
      <c r="B723" s="31">
        <v>244</v>
      </c>
      <c r="C723" s="31">
        <v>32.200000000000003</v>
      </c>
      <c r="D723" s="32">
        <v>8511328</v>
      </c>
    </row>
    <row r="724" spans="1:4" x14ac:dyDescent="0.2">
      <c r="A724" t="s">
        <v>812</v>
      </c>
      <c r="B724" s="31">
        <v>201.8</v>
      </c>
      <c r="C724" s="31">
        <v>25.8</v>
      </c>
      <c r="D724" s="32">
        <v>7426856</v>
      </c>
    </row>
    <row r="725" spans="1:4" x14ac:dyDescent="0.2">
      <c r="A725" t="s">
        <v>813</v>
      </c>
      <c r="B725" s="31">
        <v>149.5</v>
      </c>
      <c r="C725" s="31">
        <v>22.6</v>
      </c>
      <c r="D725" s="32">
        <v>9180968</v>
      </c>
    </row>
    <row r="726" spans="1:4" x14ac:dyDescent="0.2">
      <c r="A726" t="s">
        <v>814</v>
      </c>
      <c r="B726" s="31">
        <v>251.3</v>
      </c>
      <c r="C726" s="31">
        <v>32.700000000000003</v>
      </c>
      <c r="D726" s="32">
        <v>9210153</v>
      </c>
    </row>
    <row r="727" spans="1:4" x14ac:dyDescent="0.2">
      <c r="A727" t="s">
        <v>815</v>
      </c>
      <c r="B727" s="31">
        <v>242.8</v>
      </c>
      <c r="C727" s="31">
        <v>32.200000000000003</v>
      </c>
      <c r="D727" s="32">
        <v>9073062</v>
      </c>
    </row>
    <row r="728" spans="1:4" x14ac:dyDescent="0.2">
      <c r="A728" t="s">
        <v>816</v>
      </c>
      <c r="B728" s="31">
        <v>237</v>
      </c>
      <c r="C728" s="31">
        <v>32.200000000000003</v>
      </c>
      <c r="D728" s="32">
        <v>8918978</v>
      </c>
    </row>
    <row r="729" spans="1:4" x14ac:dyDescent="0.2">
      <c r="A729" t="s">
        <v>817</v>
      </c>
      <c r="B729" s="31">
        <v>336.7</v>
      </c>
      <c r="C729" s="31">
        <v>45.5</v>
      </c>
      <c r="D729" s="32">
        <v>9290543</v>
      </c>
    </row>
    <row r="730" spans="1:4" x14ac:dyDescent="0.2">
      <c r="A730" t="s">
        <v>818</v>
      </c>
      <c r="B730" s="31">
        <v>294.10000000000002</v>
      </c>
      <c r="C730" s="31">
        <v>32.200000000000003</v>
      </c>
      <c r="D730" s="32">
        <v>9141261</v>
      </c>
    </row>
    <row r="731" spans="1:4" x14ac:dyDescent="0.2">
      <c r="A731" t="s">
        <v>819</v>
      </c>
      <c r="B731" s="31">
        <v>215.6</v>
      </c>
      <c r="C731" s="31">
        <v>32.200000000000003</v>
      </c>
      <c r="D731" s="32">
        <v>9008574</v>
      </c>
    </row>
    <row r="732" spans="1:4" x14ac:dyDescent="0.2">
      <c r="A732" t="s">
        <v>820</v>
      </c>
      <c r="B732" s="31">
        <v>261</v>
      </c>
      <c r="C732" s="31">
        <v>32.200000000000003</v>
      </c>
      <c r="D732" s="32">
        <v>8212635</v>
      </c>
    </row>
    <row r="733" spans="1:4" x14ac:dyDescent="0.2">
      <c r="A733" t="s">
        <v>821</v>
      </c>
      <c r="B733" s="31">
        <v>249</v>
      </c>
      <c r="C733" s="31">
        <v>32.200000000000003</v>
      </c>
      <c r="D733" s="32">
        <v>8512243</v>
      </c>
    </row>
    <row r="734" spans="1:4" x14ac:dyDescent="0.2">
      <c r="A734" t="s">
        <v>822</v>
      </c>
      <c r="B734" s="31">
        <v>294.10000000000002</v>
      </c>
      <c r="C734" s="31">
        <v>32.200000000000003</v>
      </c>
      <c r="D734" s="32">
        <v>9141285</v>
      </c>
    </row>
    <row r="735" spans="1:4" x14ac:dyDescent="0.2">
      <c r="A735" t="s">
        <v>823</v>
      </c>
      <c r="B735" s="31">
        <v>257.8</v>
      </c>
      <c r="C735" s="31">
        <v>32.200000000000003</v>
      </c>
      <c r="D735" s="32">
        <v>9243306</v>
      </c>
    </row>
    <row r="736" spans="1:4" x14ac:dyDescent="0.2">
      <c r="A736" t="s">
        <v>824</v>
      </c>
      <c r="B736" s="31">
        <v>293.5</v>
      </c>
      <c r="C736" s="31">
        <v>32.200000000000003</v>
      </c>
      <c r="D736" s="32">
        <v>9103697</v>
      </c>
    </row>
    <row r="737" spans="1:4" x14ac:dyDescent="0.2">
      <c r="A737" t="s">
        <v>825</v>
      </c>
      <c r="B737" s="31">
        <v>294.10000000000002</v>
      </c>
      <c r="C737" s="31">
        <v>32.200000000000003</v>
      </c>
      <c r="D737" s="32">
        <v>8618293</v>
      </c>
    </row>
    <row r="738" spans="1:4" x14ac:dyDescent="0.2">
      <c r="A738" t="s">
        <v>826</v>
      </c>
      <c r="B738" s="31">
        <v>277.2</v>
      </c>
      <c r="C738" s="31">
        <v>40</v>
      </c>
      <c r="D738" s="32">
        <v>9238739</v>
      </c>
    </row>
    <row r="739" spans="1:4" x14ac:dyDescent="0.2">
      <c r="A739" t="s">
        <v>827</v>
      </c>
      <c r="B739" s="31">
        <v>260.2</v>
      </c>
      <c r="C739" s="31">
        <v>32.200000000000003</v>
      </c>
      <c r="D739" s="32">
        <v>9253296</v>
      </c>
    </row>
    <row r="740" spans="1:4" x14ac:dyDescent="0.2">
      <c r="A740" t="s">
        <v>1085</v>
      </c>
      <c r="B740" s="31">
        <v>132.53</v>
      </c>
      <c r="C740" s="31">
        <v>21</v>
      </c>
      <c r="D740" s="32">
        <v>9403243</v>
      </c>
    </row>
    <row r="741" spans="1:4" x14ac:dyDescent="0.2">
      <c r="A741" t="s">
        <v>828</v>
      </c>
      <c r="B741" s="31">
        <v>294.10000000000002</v>
      </c>
      <c r="C741" s="31">
        <v>32.200000000000003</v>
      </c>
      <c r="D741" s="32">
        <v>8819952</v>
      </c>
    </row>
    <row r="742" spans="1:4" x14ac:dyDescent="0.2">
      <c r="A742" t="s">
        <v>829</v>
      </c>
      <c r="B742" s="31">
        <v>168.8</v>
      </c>
      <c r="C742" s="31">
        <v>27.2</v>
      </c>
      <c r="D742" s="32">
        <v>9239874</v>
      </c>
    </row>
    <row r="743" spans="1:4" x14ac:dyDescent="0.2">
      <c r="A743" t="s">
        <v>830</v>
      </c>
      <c r="B743" s="31">
        <v>207.3</v>
      </c>
      <c r="C743" s="31">
        <v>29.8</v>
      </c>
      <c r="D743" s="32">
        <v>9305881</v>
      </c>
    </row>
    <row r="744" spans="1:4" x14ac:dyDescent="0.2">
      <c r="A744" t="s">
        <v>831</v>
      </c>
      <c r="B744" s="31">
        <v>180.5</v>
      </c>
      <c r="C744" s="31">
        <v>29.2</v>
      </c>
      <c r="D744" s="32">
        <v>9200938</v>
      </c>
    </row>
    <row r="745" spans="1:4" x14ac:dyDescent="0.2">
      <c r="A745" t="s">
        <v>832</v>
      </c>
      <c r="B745" s="31">
        <v>189.8</v>
      </c>
      <c r="C745" s="31">
        <v>32.200000000000003</v>
      </c>
      <c r="D745" s="32">
        <v>9213143</v>
      </c>
    </row>
    <row r="746" spans="1:4" x14ac:dyDescent="0.2">
      <c r="A746" t="s">
        <v>833</v>
      </c>
      <c r="B746" s="31">
        <v>153</v>
      </c>
      <c r="C746" s="31">
        <v>26.2</v>
      </c>
      <c r="D746" s="32">
        <v>9117387</v>
      </c>
    </row>
    <row r="747" spans="1:4" x14ac:dyDescent="0.2">
      <c r="A747" t="s">
        <v>834</v>
      </c>
      <c r="B747" s="31">
        <v>175.3</v>
      </c>
      <c r="C747" s="31">
        <v>27.3</v>
      </c>
      <c r="D747" s="32">
        <v>9491628</v>
      </c>
    </row>
    <row r="748" spans="1:4" x14ac:dyDescent="0.2">
      <c r="A748" t="s">
        <v>1100</v>
      </c>
      <c r="B748" s="31">
        <v>138.69999999999999</v>
      </c>
      <c r="C748" s="31">
        <v>21</v>
      </c>
      <c r="D748" s="32">
        <v>9358010</v>
      </c>
    </row>
    <row r="749" spans="1:4" x14ac:dyDescent="0.2">
      <c r="A749" t="s">
        <v>1121</v>
      </c>
      <c r="B749" s="31">
        <v>124.56</v>
      </c>
      <c r="C749" s="31">
        <v>21.2</v>
      </c>
      <c r="D749" s="32">
        <v>9426570</v>
      </c>
    </row>
    <row r="750" spans="1:4" x14ac:dyDescent="0.2">
      <c r="A750" t="s">
        <v>835</v>
      </c>
      <c r="B750" s="31">
        <v>154</v>
      </c>
      <c r="C750" s="31">
        <v>25</v>
      </c>
      <c r="D750" s="32">
        <v>9229609</v>
      </c>
    </row>
    <row r="751" spans="1:4" x14ac:dyDescent="0.2">
      <c r="A751" t="s">
        <v>836</v>
      </c>
      <c r="B751" s="31">
        <v>207.1</v>
      </c>
      <c r="C751" s="31">
        <v>29.7</v>
      </c>
      <c r="D751" s="32">
        <v>9209104</v>
      </c>
    </row>
    <row r="752" spans="1:4" x14ac:dyDescent="0.2">
      <c r="A752" t="s">
        <v>1111</v>
      </c>
      <c r="B752" s="31">
        <v>73.89</v>
      </c>
      <c r="C752" s="31">
        <v>12</v>
      </c>
      <c r="D752" s="32">
        <v>8707032</v>
      </c>
    </row>
    <row r="753" spans="1:4" x14ac:dyDescent="0.2">
      <c r="A753" t="s">
        <v>837</v>
      </c>
      <c r="B753" s="31">
        <v>93</v>
      </c>
      <c r="C753" s="31">
        <v>14</v>
      </c>
    </row>
    <row r="754" spans="1:4" x14ac:dyDescent="0.2">
      <c r="A754" t="s">
        <v>838</v>
      </c>
      <c r="B754" s="31">
        <v>117</v>
      </c>
      <c r="C754" s="31">
        <v>19.600000000000001</v>
      </c>
      <c r="D754" s="32">
        <v>9290191</v>
      </c>
    </row>
    <row r="755" spans="1:4" x14ac:dyDescent="0.2">
      <c r="A755" t="s">
        <v>839</v>
      </c>
      <c r="B755" s="31">
        <v>158</v>
      </c>
      <c r="C755" s="31">
        <v>25</v>
      </c>
      <c r="D755" s="32">
        <v>9414008</v>
      </c>
    </row>
    <row r="756" spans="1:4" x14ac:dyDescent="0.2">
      <c r="A756" t="s">
        <v>840</v>
      </c>
      <c r="B756" s="31">
        <v>180</v>
      </c>
      <c r="C756" s="31">
        <v>32.200000000000003</v>
      </c>
      <c r="D756" s="32">
        <v>9568043</v>
      </c>
    </row>
    <row r="757" spans="1:4" x14ac:dyDescent="0.2">
      <c r="A757" t="s">
        <v>841</v>
      </c>
      <c r="B757" s="31">
        <v>182.5</v>
      </c>
      <c r="C757" s="31">
        <v>32.200000000000003</v>
      </c>
      <c r="D757" s="32">
        <v>9338814</v>
      </c>
    </row>
    <row r="758" spans="1:4" x14ac:dyDescent="0.2">
      <c r="A758" t="s">
        <v>842</v>
      </c>
      <c r="B758" s="31">
        <v>117</v>
      </c>
      <c r="C758" s="31">
        <v>19.600000000000001</v>
      </c>
      <c r="D758" s="32">
        <v>9437490</v>
      </c>
    </row>
    <row r="759" spans="1:4" x14ac:dyDescent="0.2">
      <c r="A759" t="s">
        <v>843</v>
      </c>
      <c r="B759" s="31">
        <v>205.5</v>
      </c>
      <c r="C759" s="31">
        <v>27.3</v>
      </c>
      <c r="D759" s="32">
        <v>9144316</v>
      </c>
    </row>
    <row r="760" spans="1:4" x14ac:dyDescent="0.2">
      <c r="A760" t="s">
        <v>844</v>
      </c>
      <c r="B760" s="31">
        <v>200</v>
      </c>
      <c r="C760" s="31">
        <v>32.200000000000003</v>
      </c>
      <c r="D760" s="32">
        <v>8606185</v>
      </c>
    </row>
    <row r="761" spans="1:4" x14ac:dyDescent="0.2">
      <c r="A761" t="s">
        <v>845</v>
      </c>
      <c r="B761" s="31">
        <v>135.5</v>
      </c>
      <c r="C761" s="31">
        <v>22.5</v>
      </c>
      <c r="D761" s="32">
        <v>9232553</v>
      </c>
    </row>
    <row r="762" spans="1:4" x14ac:dyDescent="0.2">
      <c r="A762" t="s">
        <v>846</v>
      </c>
      <c r="B762" s="31">
        <v>231</v>
      </c>
      <c r="C762" s="31">
        <v>32.200000000000003</v>
      </c>
      <c r="D762" s="32">
        <v>9345984</v>
      </c>
    </row>
    <row r="763" spans="1:4" x14ac:dyDescent="0.2">
      <c r="A763" t="s">
        <v>847</v>
      </c>
      <c r="B763" s="31">
        <v>244.8</v>
      </c>
      <c r="C763" s="31">
        <v>32.200000000000003</v>
      </c>
      <c r="D763" s="32">
        <v>9104897</v>
      </c>
    </row>
    <row r="764" spans="1:4" x14ac:dyDescent="0.2">
      <c r="A764" t="s">
        <v>848</v>
      </c>
      <c r="B764" s="31">
        <v>56</v>
      </c>
      <c r="C764" s="31">
        <v>9.8000000000000007</v>
      </c>
      <c r="D764" s="32">
        <v>8602438</v>
      </c>
    </row>
    <row r="765" spans="1:4" x14ac:dyDescent="0.2">
      <c r="A765" t="s">
        <v>849</v>
      </c>
      <c r="B765" s="31">
        <v>240.5</v>
      </c>
      <c r="C765" s="31">
        <v>32.200000000000003</v>
      </c>
      <c r="D765" s="32">
        <v>9064877</v>
      </c>
    </row>
    <row r="766" spans="1:4" x14ac:dyDescent="0.2">
      <c r="A766" t="s">
        <v>850</v>
      </c>
      <c r="B766" s="31">
        <v>174.5</v>
      </c>
      <c r="C766" s="31">
        <v>27.3</v>
      </c>
      <c r="D766" s="32">
        <v>9082386</v>
      </c>
    </row>
    <row r="767" spans="1:4" x14ac:dyDescent="0.2">
      <c r="A767" t="s">
        <v>851</v>
      </c>
      <c r="B767" s="31">
        <v>264.2</v>
      </c>
      <c r="C767" s="31">
        <v>32.200000000000003</v>
      </c>
      <c r="D767" s="32">
        <v>9467055</v>
      </c>
    </row>
    <row r="768" spans="1:4" x14ac:dyDescent="0.2">
      <c r="A768" t="s">
        <v>852</v>
      </c>
      <c r="B768" s="31">
        <v>96</v>
      </c>
      <c r="C768" s="31">
        <v>14.5</v>
      </c>
    </row>
    <row r="769" spans="1:4" x14ac:dyDescent="0.2">
      <c r="A769" t="s">
        <v>853</v>
      </c>
      <c r="B769" s="31">
        <v>189</v>
      </c>
      <c r="C769" s="31">
        <v>32.200000000000003</v>
      </c>
      <c r="D769" s="32">
        <v>9308170</v>
      </c>
    </row>
    <row r="770" spans="1:4" x14ac:dyDescent="0.2">
      <c r="A770" t="s">
        <v>854</v>
      </c>
      <c r="B770" s="31">
        <v>180.5</v>
      </c>
      <c r="C770" s="31">
        <v>28.5</v>
      </c>
      <c r="D770" s="32">
        <v>9187899</v>
      </c>
    </row>
    <row r="771" spans="1:4" x14ac:dyDescent="0.2">
      <c r="A771" t="s">
        <v>855</v>
      </c>
      <c r="B771" s="31">
        <v>190</v>
      </c>
      <c r="C771" s="31">
        <v>32.200000000000003</v>
      </c>
      <c r="D771" s="32">
        <v>9465150</v>
      </c>
    </row>
    <row r="772" spans="1:4" x14ac:dyDescent="0.2">
      <c r="A772" t="s">
        <v>856</v>
      </c>
      <c r="B772" s="31">
        <v>189</v>
      </c>
      <c r="C772" s="31">
        <v>32.200000000000003</v>
      </c>
    </row>
    <row r="773" spans="1:4" x14ac:dyDescent="0.2">
      <c r="A773" t="s">
        <v>857</v>
      </c>
      <c r="B773" s="31">
        <v>168</v>
      </c>
      <c r="C773" s="31">
        <v>26.7</v>
      </c>
      <c r="D773" s="32">
        <v>9129811</v>
      </c>
    </row>
    <row r="774" spans="1:4" x14ac:dyDescent="0.2">
      <c r="A774" t="s">
        <v>858</v>
      </c>
      <c r="B774" s="31">
        <v>105.5</v>
      </c>
      <c r="C774" s="31">
        <v>22</v>
      </c>
      <c r="D774" s="32">
        <v>9126584</v>
      </c>
    </row>
    <row r="775" spans="1:4" x14ac:dyDescent="0.2">
      <c r="A775" t="s">
        <v>859</v>
      </c>
      <c r="B775" s="31">
        <v>294.10000000000002</v>
      </c>
      <c r="C775" s="31">
        <v>32.200000000000003</v>
      </c>
    </row>
    <row r="776" spans="1:4" x14ac:dyDescent="0.2">
      <c r="A776" t="s">
        <v>860</v>
      </c>
      <c r="B776" s="31">
        <v>200</v>
      </c>
      <c r="C776" s="31">
        <v>32.200000000000003</v>
      </c>
      <c r="D776" s="32">
        <v>9539212</v>
      </c>
    </row>
    <row r="777" spans="1:4" x14ac:dyDescent="0.2">
      <c r="A777" t="s">
        <v>861</v>
      </c>
      <c r="B777" s="31">
        <v>50</v>
      </c>
      <c r="C777" s="31">
        <v>7.5</v>
      </c>
    </row>
    <row r="778" spans="1:4" x14ac:dyDescent="0.2">
      <c r="A778" t="s">
        <v>862</v>
      </c>
      <c r="B778" s="31">
        <v>200</v>
      </c>
      <c r="C778" s="31">
        <v>32.200000000000003</v>
      </c>
      <c r="D778" s="32">
        <v>9539183</v>
      </c>
    </row>
    <row r="779" spans="1:4" x14ac:dyDescent="0.2">
      <c r="A779" t="s">
        <v>863</v>
      </c>
      <c r="B779" s="31">
        <v>200</v>
      </c>
      <c r="C779" s="31">
        <v>32.200000000000003</v>
      </c>
      <c r="D779" s="32">
        <v>9381677</v>
      </c>
    </row>
    <row r="780" spans="1:4" x14ac:dyDescent="0.2">
      <c r="A780" t="s">
        <v>864</v>
      </c>
      <c r="B780" s="31">
        <v>190</v>
      </c>
      <c r="C780" s="31">
        <v>30.5</v>
      </c>
      <c r="D780" s="32">
        <v>9116735</v>
      </c>
    </row>
    <row r="781" spans="1:4" x14ac:dyDescent="0.2">
      <c r="A781" t="s">
        <v>865</v>
      </c>
      <c r="B781" s="31">
        <v>187.5</v>
      </c>
      <c r="C781" s="31">
        <v>31</v>
      </c>
      <c r="D781" s="32">
        <v>9259848</v>
      </c>
    </row>
    <row r="782" spans="1:4" x14ac:dyDescent="0.2">
      <c r="A782" t="s">
        <v>866</v>
      </c>
      <c r="B782" s="31">
        <v>147.80000000000001</v>
      </c>
      <c r="C782" s="31">
        <v>23.3</v>
      </c>
      <c r="D782" s="32">
        <v>9330240</v>
      </c>
    </row>
    <row r="783" spans="1:4" x14ac:dyDescent="0.2">
      <c r="A783" t="s">
        <v>867</v>
      </c>
      <c r="B783" s="31">
        <v>175.5</v>
      </c>
      <c r="C783" s="31">
        <v>27.3</v>
      </c>
      <c r="D783" s="32">
        <v>9433054</v>
      </c>
    </row>
    <row r="784" spans="1:4" x14ac:dyDescent="0.2">
      <c r="A784" t="s">
        <v>868</v>
      </c>
      <c r="B784" s="31">
        <v>53.7</v>
      </c>
      <c r="C784" s="31">
        <v>9.5</v>
      </c>
      <c r="D784" s="32">
        <v>6818942</v>
      </c>
    </row>
    <row r="785" spans="1:4" x14ac:dyDescent="0.2">
      <c r="A785" t="s">
        <v>869</v>
      </c>
      <c r="B785" s="31">
        <v>199.1</v>
      </c>
      <c r="C785" s="31">
        <v>32.200000000000003</v>
      </c>
      <c r="D785" s="32">
        <v>9316141</v>
      </c>
    </row>
    <row r="786" spans="1:4" x14ac:dyDescent="0.2">
      <c r="A786" t="s">
        <v>870</v>
      </c>
      <c r="B786" s="31">
        <v>159.5</v>
      </c>
      <c r="C786" s="31">
        <v>25</v>
      </c>
      <c r="D786" s="32">
        <v>9244972</v>
      </c>
    </row>
    <row r="787" spans="1:4" x14ac:dyDescent="0.2">
      <c r="A787" t="s">
        <v>871</v>
      </c>
      <c r="B787" s="31">
        <v>120</v>
      </c>
      <c r="C787" s="31">
        <v>21.2</v>
      </c>
      <c r="D787" s="32">
        <v>9392626</v>
      </c>
    </row>
    <row r="788" spans="1:4" x14ac:dyDescent="0.2">
      <c r="A788" t="s">
        <v>872</v>
      </c>
      <c r="B788" s="31">
        <v>88</v>
      </c>
      <c r="C788" s="31">
        <v>19</v>
      </c>
      <c r="D788" s="32">
        <v>9573121</v>
      </c>
    </row>
    <row r="789" spans="1:4" x14ac:dyDescent="0.2">
      <c r="A789" t="s">
        <v>873</v>
      </c>
      <c r="B789" s="31">
        <v>180</v>
      </c>
      <c r="C789" s="31">
        <v>32.200000000000003</v>
      </c>
      <c r="D789" s="32">
        <v>9270749</v>
      </c>
    </row>
    <row r="790" spans="1:4" x14ac:dyDescent="0.2">
      <c r="A790" t="s">
        <v>874</v>
      </c>
      <c r="B790" s="31">
        <v>155.80000000000001</v>
      </c>
      <c r="C790" s="31">
        <v>24.6</v>
      </c>
      <c r="D790" s="32">
        <v>5029601</v>
      </c>
    </row>
    <row r="791" spans="1:4" x14ac:dyDescent="0.2">
      <c r="A791" t="s">
        <v>875</v>
      </c>
      <c r="B791" s="31">
        <v>168.3</v>
      </c>
      <c r="C791" s="31">
        <v>27</v>
      </c>
      <c r="D791" s="32">
        <v>9123116</v>
      </c>
    </row>
    <row r="792" spans="1:4" x14ac:dyDescent="0.2">
      <c r="A792" t="s">
        <v>876</v>
      </c>
      <c r="B792" s="31">
        <v>98.1</v>
      </c>
      <c r="C792" s="31">
        <v>21.6</v>
      </c>
      <c r="D792" s="32">
        <v>9279123</v>
      </c>
    </row>
    <row r="793" spans="1:4" x14ac:dyDescent="0.2">
      <c r="A793" t="s">
        <v>877</v>
      </c>
      <c r="B793" s="31">
        <v>132.80000000000001</v>
      </c>
      <c r="C793" s="31">
        <v>23</v>
      </c>
      <c r="D793" s="32">
        <v>9501863</v>
      </c>
    </row>
    <row r="794" spans="1:4" x14ac:dyDescent="0.2">
      <c r="A794" t="s">
        <v>878</v>
      </c>
      <c r="B794" s="31">
        <v>165.5</v>
      </c>
      <c r="C794" s="31">
        <v>27</v>
      </c>
      <c r="D794" s="32">
        <v>9076387</v>
      </c>
    </row>
    <row r="795" spans="1:4" x14ac:dyDescent="0.2">
      <c r="A795" t="s">
        <v>879</v>
      </c>
      <c r="B795" s="31">
        <v>165.5</v>
      </c>
      <c r="C795" s="31">
        <v>27</v>
      </c>
      <c r="D795" s="32">
        <v>9076387</v>
      </c>
    </row>
    <row r="796" spans="1:4" x14ac:dyDescent="0.2">
      <c r="A796" t="s">
        <v>880</v>
      </c>
      <c r="B796" s="31">
        <v>179.8</v>
      </c>
      <c r="C796" s="31">
        <v>28.7</v>
      </c>
      <c r="D796" s="32">
        <v>9498315</v>
      </c>
    </row>
    <row r="797" spans="1:4" x14ac:dyDescent="0.2">
      <c r="A797" t="s">
        <v>881</v>
      </c>
      <c r="B797" s="31">
        <v>113</v>
      </c>
      <c r="C797" s="31">
        <v>19</v>
      </c>
      <c r="D797" s="32">
        <v>8520214</v>
      </c>
    </row>
    <row r="798" spans="1:4" x14ac:dyDescent="0.2">
      <c r="A798" t="s">
        <v>882</v>
      </c>
      <c r="B798" s="31">
        <v>231</v>
      </c>
      <c r="C798" s="31">
        <v>32.200000000000003</v>
      </c>
      <c r="D798" s="32">
        <v>9418785</v>
      </c>
    </row>
    <row r="799" spans="1:4" x14ac:dyDescent="0.2">
      <c r="A799" t="s">
        <v>883</v>
      </c>
      <c r="B799" s="31">
        <v>127.8</v>
      </c>
      <c r="C799" s="31">
        <v>19.600000000000001</v>
      </c>
      <c r="D799" s="32">
        <v>9532848</v>
      </c>
    </row>
    <row r="800" spans="1:4" x14ac:dyDescent="0.2">
      <c r="A800" t="s">
        <v>884</v>
      </c>
      <c r="B800" s="31">
        <v>189.8</v>
      </c>
      <c r="C800" s="31">
        <v>32.200000000000003</v>
      </c>
      <c r="D800" s="32">
        <v>9233600</v>
      </c>
    </row>
    <row r="801" spans="1:4" x14ac:dyDescent="0.2">
      <c r="A801" t="s">
        <v>885</v>
      </c>
      <c r="B801" s="31">
        <v>123.3</v>
      </c>
      <c r="C801" s="31">
        <v>24.3</v>
      </c>
    </row>
    <row r="802" spans="1:4" x14ac:dyDescent="0.2">
      <c r="A802" t="s">
        <v>886</v>
      </c>
      <c r="B802" s="31">
        <v>117.4</v>
      </c>
      <c r="C802" s="31">
        <v>24.3</v>
      </c>
    </row>
    <row r="803" spans="1:4" x14ac:dyDescent="0.2">
      <c r="A803" t="s">
        <v>887</v>
      </c>
      <c r="B803" s="31">
        <v>164.3</v>
      </c>
      <c r="C803" s="31">
        <v>22.8</v>
      </c>
      <c r="D803" s="32">
        <v>8314902</v>
      </c>
    </row>
    <row r="804" spans="1:4" x14ac:dyDescent="0.2">
      <c r="A804" t="s">
        <v>888</v>
      </c>
      <c r="B804" s="31">
        <v>119</v>
      </c>
      <c r="C804" s="31">
        <v>21.2</v>
      </c>
      <c r="D804" s="32">
        <v>9474369</v>
      </c>
    </row>
    <row r="805" spans="1:4" x14ac:dyDescent="0.2">
      <c r="A805" t="s">
        <v>889</v>
      </c>
      <c r="B805" s="31">
        <v>119</v>
      </c>
      <c r="C805" s="31">
        <v>21</v>
      </c>
      <c r="D805" s="32">
        <v>9412892</v>
      </c>
    </row>
    <row r="806" spans="1:4" x14ac:dyDescent="0.2">
      <c r="A806" t="s">
        <v>890</v>
      </c>
      <c r="B806" s="31">
        <v>177.8</v>
      </c>
      <c r="C806" s="31">
        <v>28.6</v>
      </c>
      <c r="D806" s="32">
        <v>9450155</v>
      </c>
    </row>
    <row r="807" spans="1:4" x14ac:dyDescent="0.2">
      <c r="A807" t="s">
        <v>891</v>
      </c>
      <c r="B807" s="31">
        <v>190</v>
      </c>
      <c r="C807" s="31">
        <v>32.200000000000003</v>
      </c>
      <c r="D807" s="32">
        <v>9583550</v>
      </c>
    </row>
    <row r="808" spans="1:4" x14ac:dyDescent="0.2">
      <c r="A808" t="s">
        <v>892</v>
      </c>
      <c r="B808" s="31">
        <v>156.80000000000001</v>
      </c>
      <c r="C808" s="31">
        <v>22.8</v>
      </c>
      <c r="D808" s="32">
        <v>8912479</v>
      </c>
    </row>
    <row r="809" spans="1:4" x14ac:dyDescent="0.2">
      <c r="A809" t="s">
        <v>893</v>
      </c>
      <c r="B809" s="31">
        <v>200</v>
      </c>
      <c r="C809" s="31">
        <v>32.200000000000003</v>
      </c>
      <c r="D809" s="32">
        <v>9409338</v>
      </c>
    </row>
    <row r="810" spans="1:4" x14ac:dyDescent="0.2">
      <c r="A810" t="s">
        <v>894</v>
      </c>
      <c r="B810" s="31">
        <v>282.10000000000002</v>
      </c>
      <c r="C810" s="31">
        <v>32.200000000000003</v>
      </c>
      <c r="D810" s="32">
        <v>9232072</v>
      </c>
    </row>
    <row r="811" spans="1:4" x14ac:dyDescent="0.2">
      <c r="A811" t="s">
        <v>895</v>
      </c>
      <c r="B811" s="31">
        <v>199.8</v>
      </c>
      <c r="C811" s="31">
        <v>32.200000000000003</v>
      </c>
      <c r="D811" s="32">
        <v>9213454</v>
      </c>
    </row>
    <row r="812" spans="1:4" x14ac:dyDescent="0.2">
      <c r="A812" t="s">
        <v>896</v>
      </c>
      <c r="B812" s="31">
        <v>200</v>
      </c>
      <c r="C812" s="31">
        <v>32.200000000000003</v>
      </c>
      <c r="D812" s="32">
        <v>9355185</v>
      </c>
    </row>
    <row r="813" spans="1:4" x14ac:dyDescent="0.2">
      <c r="A813" t="s">
        <v>897</v>
      </c>
      <c r="B813" s="31">
        <v>162.30000000000001</v>
      </c>
      <c r="C813" s="31">
        <v>21.2</v>
      </c>
      <c r="D813" s="32">
        <v>5282627</v>
      </c>
    </row>
    <row r="814" spans="1:4" x14ac:dyDescent="0.2">
      <c r="A814" t="s">
        <v>898</v>
      </c>
      <c r="B814" s="31">
        <v>199.5</v>
      </c>
      <c r="C814" s="31">
        <v>32.200000000000003</v>
      </c>
      <c r="D814" s="32">
        <v>9267687</v>
      </c>
    </row>
    <row r="815" spans="1:4" x14ac:dyDescent="0.2">
      <c r="A815" t="s">
        <v>899</v>
      </c>
      <c r="B815" s="31">
        <v>179.1</v>
      </c>
      <c r="C815" s="31">
        <v>25.2</v>
      </c>
      <c r="D815" s="32">
        <v>9152923</v>
      </c>
    </row>
    <row r="816" spans="1:4" x14ac:dyDescent="0.2">
      <c r="A816" t="s">
        <v>900</v>
      </c>
      <c r="B816" s="31">
        <v>179.1</v>
      </c>
      <c r="C816" s="31">
        <v>25.2</v>
      </c>
      <c r="D816" s="32">
        <v>9080041</v>
      </c>
    </row>
    <row r="817" spans="1:4" x14ac:dyDescent="0.2">
      <c r="A817" t="s">
        <v>901</v>
      </c>
      <c r="B817" s="31">
        <v>190</v>
      </c>
      <c r="C817" s="31">
        <v>32.200000000000003</v>
      </c>
      <c r="D817" s="32">
        <v>9441403</v>
      </c>
    </row>
    <row r="818" spans="1:4" x14ac:dyDescent="0.2">
      <c r="A818" t="s">
        <v>902</v>
      </c>
      <c r="B818" s="31">
        <v>200</v>
      </c>
      <c r="C818" s="31">
        <v>32.200000000000003</v>
      </c>
      <c r="D818" s="32">
        <v>9460887</v>
      </c>
    </row>
    <row r="819" spans="1:4" x14ac:dyDescent="0.2">
      <c r="A819" t="s">
        <v>903</v>
      </c>
      <c r="B819" s="31">
        <v>189.8</v>
      </c>
      <c r="C819" s="31">
        <v>32.200000000000003</v>
      </c>
      <c r="D819" s="32">
        <v>9293105</v>
      </c>
    </row>
    <row r="820" spans="1:4" x14ac:dyDescent="0.2">
      <c r="A820" t="s">
        <v>904</v>
      </c>
      <c r="B820" s="31">
        <v>190</v>
      </c>
      <c r="C820" s="31">
        <v>32.200000000000003</v>
      </c>
      <c r="D820" s="32">
        <v>9331713</v>
      </c>
    </row>
    <row r="821" spans="1:4" x14ac:dyDescent="0.2">
      <c r="A821" t="s">
        <v>905</v>
      </c>
      <c r="B821" s="31">
        <v>189.8</v>
      </c>
      <c r="C821" s="31">
        <v>32.200000000000003</v>
      </c>
      <c r="D821" s="32">
        <v>9333931</v>
      </c>
    </row>
    <row r="822" spans="1:4" x14ac:dyDescent="0.2">
      <c r="A822" t="s">
        <v>906</v>
      </c>
      <c r="B822" s="31">
        <v>145.80000000000001</v>
      </c>
      <c r="C822" s="31">
        <v>22.6</v>
      </c>
      <c r="D822" s="32">
        <v>9356684</v>
      </c>
    </row>
    <row r="823" spans="1:4" x14ac:dyDescent="0.2">
      <c r="A823" t="s">
        <v>907</v>
      </c>
      <c r="B823" s="31">
        <v>163.6</v>
      </c>
      <c r="C823" s="31">
        <v>22.7</v>
      </c>
      <c r="D823" s="32">
        <v>7358573</v>
      </c>
    </row>
    <row r="824" spans="1:4" x14ac:dyDescent="0.2">
      <c r="A824" t="s">
        <v>908</v>
      </c>
      <c r="B824" s="31">
        <v>176.8</v>
      </c>
      <c r="C824" s="31">
        <v>27.3</v>
      </c>
      <c r="D824" s="32">
        <v>9334832</v>
      </c>
    </row>
    <row r="825" spans="1:4" x14ac:dyDescent="0.2">
      <c r="A825" t="s">
        <v>909</v>
      </c>
      <c r="B825" s="31">
        <v>293.8</v>
      </c>
      <c r="C825" s="31">
        <v>32.200000000000003</v>
      </c>
      <c r="D825" s="32">
        <v>9035981</v>
      </c>
    </row>
    <row r="826" spans="1:4" x14ac:dyDescent="0.2">
      <c r="A826" t="s">
        <v>910</v>
      </c>
      <c r="B826" s="31">
        <v>238.8</v>
      </c>
      <c r="C826" s="31">
        <v>32.200000000000003</v>
      </c>
      <c r="D826" s="32">
        <v>9308015</v>
      </c>
    </row>
    <row r="827" spans="1:4" x14ac:dyDescent="0.2">
      <c r="A827" t="s">
        <v>911</v>
      </c>
      <c r="B827" s="31">
        <v>146.6</v>
      </c>
      <c r="C827" s="31">
        <v>24</v>
      </c>
      <c r="D827" s="32">
        <v>9404704</v>
      </c>
    </row>
    <row r="828" spans="1:4" x14ac:dyDescent="0.2">
      <c r="A828" t="s">
        <v>912</v>
      </c>
      <c r="B828" s="31">
        <v>148.1</v>
      </c>
      <c r="C828" s="31">
        <v>22.7</v>
      </c>
      <c r="D828" s="32">
        <v>9151400</v>
      </c>
    </row>
    <row r="829" spans="1:4" x14ac:dyDescent="0.2">
      <c r="A829" t="s">
        <v>913</v>
      </c>
      <c r="B829" s="31">
        <v>208.1</v>
      </c>
      <c r="C829" s="31">
        <v>30.1</v>
      </c>
      <c r="D829" s="32">
        <v>9149316</v>
      </c>
    </row>
    <row r="830" spans="1:4" x14ac:dyDescent="0.2">
      <c r="A830" t="s">
        <v>914</v>
      </c>
      <c r="B830" s="31">
        <v>169.5</v>
      </c>
      <c r="C830" s="31">
        <v>25.5</v>
      </c>
      <c r="D830" s="32">
        <v>9136539</v>
      </c>
    </row>
    <row r="831" spans="1:4" x14ac:dyDescent="0.2">
      <c r="A831" t="s">
        <v>915</v>
      </c>
      <c r="B831" s="31">
        <v>180</v>
      </c>
      <c r="C831" s="31">
        <v>32.200000000000003</v>
      </c>
      <c r="D831" s="32">
        <v>9055486</v>
      </c>
    </row>
    <row r="832" spans="1:4" x14ac:dyDescent="0.2">
      <c r="A832" t="s">
        <v>916</v>
      </c>
      <c r="B832" s="31">
        <v>190</v>
      </c>
      <c r="C832" s="31">
        <v>32.200000000000003</v>
      </c>
      <c r="D832" s="32">
        <v>9274927</v>
      </c>
    </row>
    <row r="833" spans="1:4" x14ac:dyDescent="0.2">
      <c r="A833" t="s">
        <v>917</v>
      </c>
      <c r="B833" s="31">
        <v>172</v>
      </c>
      <c r="C833" s="31">
        <v>27.6</v>
      </c>
      <c r="D833" s="32">
        <v>9412830</v>
      </c>
    </row>
    <row r="834" spans="1:4" x14ac:dyDescent="0.2">
      <c r="A834" t="s">
        <v>918</v>
      </c>
      <c r="B834" s="31">
        <v>195.5</v>
      </c>
      <c r="C834" s="31">
        <v>32.200000000000003</v>
      </c>
      <c r="D834" s="32">
        <v>9289180</v>
      </c>
    </row>
    <row r="835" spans="1:4" x14ac:dyDescent="0.2">
      <c r="A835" t="s">
        <v>919</v>
      </c>
      <c r="B835" s="31">
        <v>211.8</v>
      </c>
      <c r="C835" s="31">
        <v>29.7</v>
      </c>
      <c r="D835" s="32">
        <v>9239886</v>
      </c>
    </row>
    <row r="836" spans="1:4" x14ac:dyDescent="0.2">
      <c r="A836" t="s">
        <v>920</v>
      </c>
      <c r="B836" s="31">
        <v>195.5</v>
      </c>
      <c r="C836" s="31">
        <v>32.200000000000003</v>
      </c>
      <c r="D836" s="32">
        <v>9289207</v>
      </c>
    </row>
    <row r="837" spans="1:4" x14ac:dyDescent="0.2">
      <c r="A837" t="s">
        <v>921</v>
      </c>
      <c r="B837" s="31">
        <v>195.5</v>
      </c>
      <c r="C837" s="31">
        <v>32.200000000000003</v>
      </c>
      <c r="D837" s="32">
        <v>9289192</v>
      </c>
    </row>
    <row r="838" spans="1:4" x14ac:dyDescent="0.2">
      <c r="A838" t="s">
        <v>922</v>
      </c>
      <c r="B838" s="31">
        <v>169</v>
      </c>
      <c r="C838" s="31">
        <v>27.2</v>
      </c>
      <c r="D838" s="32">
        <v>9235969</v>
      </c>
    </row>
    <row r="839" spans="1:4" x14ac:dyDescent="0.2">
      <c r="A839" t="s">
        <v>923</v>
      </c>
      <c r="B839" s="31">
        <v>228.6</v>
      </c>
      <c r="C839" s="31">
        <v>32.200000000000003</v>
      </c>
      <c r="D839" s="32">
        <v>9401166</v>
      </c>
    </row>
    <row r="840" spans="1:4" x14ac:dyDescent="0.2">
      <c r="A840" t="s">
        <v>924</v>
      </c>
      <c r="B840" s="31">
        <v>166.8</v>
      </c>
      <c r="C840" s="31">
        <v>27.3</v>
      </c>
      <c r="D840" s="32">
        <v>9081021</v>
      </c>
    </row>
    <row r="841" spans="1:4" x14ac:dyDescent="0.2">
      <c r="A841" t="s">
        <v>925</v>
      </c>
      <c r="B841" s="31">
        <v>200</v>
      </c>
      <c r="C841" s="31">
        <v>32.200000000000003</v>
      </c>
      <c r="D841" s="32">
        <v>9409481</v>
      </c>
    </row>
    <row r="842" spans="1:4" x14ac:dyDescent="0.2">
      <c r="A842" t="s">
        <v>926</v>
      </c>
      <c r="B842" s="31">
        <v>157.1</v>
      </c>
      <c r="C842" s="31">
        <v>23.7</v>
      </c>
      <c r="D842" s="32">
        <v>9126962</v>
      </c>
    </row>
    <row r="843" spans="1:4" x14ac:dyDescent="0.2">
      <c r="A843" t="s">
        <v>927</v>
      </c>
      <c r="B843" s="31">
        <v>182.1</v>
      </c>
      <c r="C843" s="31">
        <v>28.3</v>
      </c>
      <c r="D843" s="32">
        <v>9006502</v>
      </c>
    </row>
    <row r="844" spans="1:4" x14ac:dyDescent="0.2">
      <c r="A844" t="s">
        <v>928</v>
      </c>
      <c r="B844" s="31">
        <v>183.1</v>
      </c>
      <c r="C844" s="31">
        <v>29.7</v>
      </c>
      <c r="D844" s="32">
        <v>9162265</v>
      </c>
    </row>
    <row r="845" spans="1:4" x14ac:dyDescent="0.2">
      <c r="A845" t="s">
        <v>929</v>
      </c>
      <c r="B845" s="31">
        <v>183.1</v>
      </c>
      <c r="C845" s="31">
        <v>29.7</v>
      </c>
      <c r="D845" s="32">
        <v>9162277</v>
      </c>
    </row>
    <row r="846" spans="1:4" x14ac:dyDescent="0.2">
      <c r="A846" t="s">
        <v>930</v>
      </c>
      <c r="B846" s="31">
        <v>183.1</v>
      </c>
      <c r="C846" s="31">
        <v>28.8</v>
      </c>
    </row>
    <row r="847" spans="1:4" x14ac:dyDescent="0.2">
      <c r="A847" t="s">
        <v>931</v>
      </c>
      <c r="B847" s="31">
        <v>281</v>
      </c>
      <c r="C847" s="31">
        <v>32.200000000000003</v>
      </c>
      <c r="D847" s="32">
        <v>9227340</v>
      </c>
    </row>
    <row r="848" spans="1:4" x14ac:dyDescent="0.2">
      <c r="A848" t="s">
        <v>932</v>
      </c>
      <c r="B848" s="31">
        <v>207.3</v>
      </c>
      <c r="C848" s="31">
        <v>29.7</v>
      </c>
      <c r="D848" s="32">
        <v>9158501</v>
      </c>
    </row>
    <row r="849" spans="1:4" x14ac:dyDescent="0.2">
      <c r="A849" t="s">
        <v>933</v>
      </c>
      <c r="B849" s="31">
        <v>176.8</v>
      </c>
      <c r="C849" s="31">
        <v>27.7</v>
      </c>
      <c r="D849" s="32">
        <v>9436070</v>
      </c>
    </row>
    <row r="850" spans="1:4" x14ac:dyDescent="0.2">
      <c r="A850" t="s">
        <v>934</v>
      </c>
      <c r="B850" s="31">
        <v>183.1</v>
      </c>
      <c r="C850" s="31">
        <v>32.5</v>
      </c>
      <c r="D850" s="32">
        <v>9570101</v>
      </c>
    </row>
    <row r="851" spans="1:4" x14ac:dyDescent="0.2">
      <c r="A851" t="s">
        <v>935</v>
      </c>
      <c r="B851" s="31">
        <v>119</v>
      </c>
      <c r="C851" s="31">
        <v>18.600000000000001</v>
      </c>
      <c r="D851" s="32">
        <v>8602373</v>
      </c>
    </row>
    <row r="852" spans="1:4" x14ac:dyDescent="0.2">
      <c r="A852" t="s">
        <v>936</v>
      </c>
      <c r="B852" s="31">
        <v>148</v>
      </c>
      <c r="C852" s="31">
        <v>23.2</v>
      </c>
      <c r="D852" s="32">
        <v>9499022</v>
      </c>
    </row>
    <row r="853" spans="1:4" x14ac:dyDescent="0.2">
      <c r="A853" t="s">
        <v>937</v>
      </c>
      <c r="B853" s="31">
        <v>182.8</v>
      </c>
      <c r="C853" s="31">
        <v>27.6</v>
      </c>
      <c r="D853" s="32">
        <v>9056430</v>
      </c>
    </row>
    <row r="854" spans="1:4" x14ac:dyDescent="0.2">
      <c r="A854" t="s">
        <v>938</v>
      </c>
      <c r="B854" s="31">
        <v>183.1</v>
      </c>
      <c r="C854" s="31">
        <v>32.5</v>
      </c>
      <c r="D854" s="32">
        <v>9570101</v>
      </c>
    </row>
    <row r="855" spans="1:4" x14ac:dyDescent="0.2">
      <c r="A855" t="s">
        <v>939</v>
      </c>
      <c r="B855" s="31">
        <v>168</v>
      </c>
      <c r="C855" s="31">
        <v>27.2</v>
      </c>
      <c r="D855" s="32">
        <v>9197349</v>
      </c>
    </row>
    <row r="856" spans="1:4" x14ac:dyDescent="0.2">
      <c r="A856" t="s">
        <v>940</v>
      </c>
      <c r="B856" s="31">
        <v>51.2</v>
      </c>
      <c r="C856" s="31">
        <v>7.9</v>
      </c>
      <c r="D856" s="32">
        <v>9392626</v>
      </c>
    </row>
    <row r="857" spans="1:4" x14ac:dyDescent="0.2">
      <c r="A857" t="s">
        <v>941</v>
      </c>
      <c r="B857" s="31">
        <v>200</v>
      </c>
      <c r="C857" s="31">
        <v>32.200000000000003</v>
      </c>
    </row>
    <row r="858" spans="1:4" x14ac:dyDescent="0.2">
      <c r="A858" t="s">
        <v>942</v>
      </c>
      <c r="B858" s="31">
        <v>216.8</v>
      </c>
      <c r="C858" s="31">
        <v>31.7</v>
      </c>
      <c r="D858" s="32">
        <v>9210139</v>
      </c>
    </row>
    <row r="859" spans="1:4" x14ac:dyDescent="0.2">
      <c r="A859" t="s">
        <v>943</v>
      </c>
      <c r="B859" s="31">
        <v>206.5</v>
      </c>
      <c r="C859" s="31">
        <v>28.7</v>
      </c>
      <c r="D859" s="32">
        <v>9247144</v>
      </c>
    </row>
    <row r="860" spans="1:4" x14ac:dyDescent="0.2">
      <c r="A860" t="s">
        <v>944</v>
      </c>
      <c r="B860" s="31">
        <v>184.1</v>
      </c>
      <c r="C860" s="31">
        <v>25.2</v>
      </c>
      <c r="D860" s="32">
        <v>9232632</v>
      </c>
    </row>
    <row r="861" spans="1:4" x14ac:dyDescent="0.2">
      <c r="A861" t="s">
        <v>945</v>
      </c>
      <c r="B861" s="31">
        <v>187.5</v>
      </c>
      <c r="C861" s="31">
        <v>31</v>
      </c>
      <c r="D861" s="32">
        <v>9246891</v>
      </c>
    </row>
    <row r="862" spans="1:4" x14ac:dyDescent="0.2">
      <c r="A862" t="s">
        <v>946</v>
      </c>
      <c r="B862" s="31">
        <v>170.6</v>
      </c>
      <c r="C862" s="31">
        <v>27</v>
      </c>
      <c r="D862" s="32">
        <v>9276743</v>
      </c>
    </row>
    <row r="863" spans="1:4" x14ac:dyDescent="0.2">
      <c r="A863" t="s">
        <v>947</v>
      </c>
      <c r="B863" s="31">
        <v>175</v>
      </c>
      <c r="C863" s="31">
        <v>26.5</v>
      </c>
      <c r="D863" s="32">
        <v>9134567</v>
      </c>
    </row>
    <row r="864" spans="1:4" x14ac:dyDescent="0.2">
      <c r="A864" t="s">
        <v>948</v>
      </c>
      <c r="B864" s="31">
        <v>186</v>
      </c>
      <c r="C864" s="31">
        <v>27.7</v>
      </c>
      <c r="D864" s="32">
        <v>9192179</v>
      </c>
    </row>
    <row r="865" spans="1:4" x14ac:dyDescent="0.2">
      <c r="A865" t="s">
        <v>949</v>
      </c>
      <c r="B865" s="31">
        <v>155.80000000000001</v>
      </c>
      <c r="C865" s="31">
        <v>25.7</v>
      </c>
      <c r="D865" s="32">
        <v>8903935</v>
      </c>
    </row>
    <row r="866" spans="1:4" x14ac:dyDescent="0.2">
      <c r="A866" t="s">
        <v>950</v>
      </c>
      <c r="B866" s="31">
        <v>112.8</v>
      </c>
      <c r="C866" s="31">
        <v>17.2</v>
      </c>
      <c r="D866" s="32">
        <v>9506409</v>
      </c>
    </row>
    <row r="867" spans="1:4" x14ac:dyDescent="0.2">
      <c r="A867" t="s">
        <v>951</v>
      </c>
      <c r="B867" s="31">
        <v>200</v>
      </c>
      <c r="C867" s="31">
        <v>32.200000000000003</v>
      </c>
      <c r="D867" s="32">
        <v>9519092</v>
      </c>
    </row>
    <row r="868" spans="1:4" x14ac:dyDescent="0.2">
      <c r="A868" t="s">
        <v>952</v>
      </c>
      <c r="B868" s="31">
        <v>148.1</v>
      </c>
      <c r="C868" s="31">
        <v>23</v>
      </c>
      <c r="D868" s="32">
        <v>9151383</v>
      </c>
    </row>
    <row r="869" spans="1:4" x14ac:dyDescent="0.2">
      <c r="A869" t="s">
        <v>1090</v>
      </c>
      <c r="B869" s="31">
        <v>153.08000000000001</v>
      </c>
      <c r="C869" s="31">
        <v>23</v>
      </c>
      <c r="D869" s="32">
        <v>9403841</v>
      </c>
    </row>
    <row r="870" spans="1:4" x14ac:dyDescent="0.2">
      <c r="A870" t="s">
        <v>953</v>
      </c>
      <c r="B870" s="31">
        <v>55</v>
      </c>
      <c r="C870" s="31">
        <v>13.5</v>
      </c>
      <c r="D870" s="32">
        <v>9491824</v>
      </c>
    </row>
    <row r="871" spans="1:4" x14ac:dyDescent="0.2">
      <c r="A871" t="s">
        <v>954</v>
      </c>
      <c r="B871" s="31">
        <v>183</v>
      </c>
      <c r="C871" s="31">
        <v>32.200000000000003</v>
      </c>
      <c r="D871" s="32">
        <v>9111058</v>
      </c>
    </row>
    <row r="872" spans="1:4" x14ac:dyDescent="0.2">
      <c r="A872" t="s">
        <v>955</v>
      </c>
      <c r="B872" s="31">
        <v>182</v>
      </c>
      <c r="C872" s="31">
        <v>32.200000000000003</v>
      </c>
      <c r="D872" s="32">
        <v>9185487</v>
      </c>
    </row>
    <row r="873" spans="1:4" x14ac:dyDescent="0.2">
      <c r="A873" t="s">
        <v>956</v>
      </c>
      <c r="B873" s="31">
        <v>182</v>
      </c>
      <c r="C873" s="31">
        <v>32.200000000000003</v>
      </c>
      <c r="D873" s="32">
        <v>9185499</v>
      </c>
    </row>
    <row r="874" spans="1:4" x14ac:dyDescent="0.2">
      <c r="A874" t="s">
        <v>957</v>
      </c>
      <c r="B874" s="31">
        <v>28</v>
      </c>
      <c r="C874" s="31">
        <v>15</v>
      </c>
    </row>
    <row r="875" spans="1:4" x14ac:dyDescent="0.2">
      <c r="A875" t="s">
        <v>958</v>
      </c>
      <c r="B875" s="31">
        <v>127.6</v>
      </c>
      <c r="C875" s="31">
        <v>19.600000000000001</v>
      </c>
      <c r="D875" s="32">
        <v>9606663</v>
      </c>
    </row>
    <row r="876" spans="1:4" x14ac:dyDescent="0.2">
      <c r="A876" t="s">
        <v>959</v>
      </c>
      <c r="B876" s="31">
        <v>183</v>
      </c>
      <c r="C876" s="31">
        <v>31</v>
      </c>
      <c r="D876" s="32">
        <v>9144043</v>
      </c>
    </row>
    <row r="877" spans="1:4" x14ac:dyDescent="0.2">
      <c r="A877" t="s">
        <v>1123</v>
      </c>
      <c r="B877" s="31">
        <v>138.07</v>
      </c>
      <c r="C877" s="31">
        <v>21.33</v>
      </c>
      <c r="D877" s="32">
        <v>9463578</v>
      </c>
    </row>
    <row r="878" spans="1:4" x14ac:dyDescent="0.2">
      <c r="A878" t="s">
        <v>960</v>
      </c>
      <c r="B878" s="31">
        <v>50</v>
      </c>
      <c r="C878" s="31">
        <v>14.6</v>
      </c>
      <c r="D878" s="32">
        <v>8714891</v>
      </c>
    </row>
    <row r="879" spans="1:4" x14ac:dyDescent="0.2">
      <c r="A879" t="s">
        <v>961</v>
      </c>
      <c r="B879" s="31">
        <v>185.8</v>
      </c>
      <c r="C879" s="31">
        <v>30.3</v>
      </c>
      <c r="D879" s="32">
        <v>8400983</v>
      </c>
    </row>
    <row r="880" spans="1:4" x14ac:dyDescent="0.2">
      <c r="A880" t="s">
        <v>962</v>
      </c>
      <c r="B880" s="31">
        <v>157</v>
      </c>
      <c r="C880" s="31">
        <v>21.2</v>
      </c>
    </row>
    <row r="881" spans="1:4" x14ac:dyDescent="0.2">
      <c r="A881" t="s">
        <v>963</v>
      </c>
      <c r="B881" s="31">
        <v>144</v>
      </c>
      <c r="C881" s="31">
        <v>22.6</v>
      </c>
      <c r="D881" s="32">
        <v>9460459</v>
      </c>
    </row>
    <row r="882" spans="1:4" x14ac:dyDescent="0.2">
      <c r="A882" t="s">
        <v>964</v>
      </c>
      <c r="B882" s="31">
        <v>127.9</v>
      </c>
      <c r="C882" s="31">
        <v>20.3</v>
      </c>
      <c r="D882" s="32">
        <v>9461714</v>
      </c>
    </row>
    <row r="883" spans="1:4" x14ac:dyDescent="0.2">
      <c r="A883" t="s">
        <v>965</v>
      </c>
      <c r="B883" s="31">
        <v>44.7</v>
      </c>
      <c r="C883" s="31">
        <v>8.3000000000000007</v>
      </c>
      <c r="D883" s="32">
        <v>7801427</v>
      </c>
    </row>
    <row r="884" spans="1:4" x14ac:dyDescent="0.2">
      <c r="A884" t="s">
        <v>966</v>
      </c>
      <c r="B884" s="31">
        <v>139.30000000000001</v>
      </c>
      <c r="C884" s="31">
        <v>17.5</v>
      </c>
      <c r="D884" s="32">
        <v>7904889</v>
      </c>
    </row>
    <row r="885" spans="1:4" x14ac:dyDescent="0.2">
      <c r="A885" t="s">
        <v>967</v>
      </c>
      <c r="B885" s="31">
        <v>222.5</v>
      </c>
      <c r="C885" s="31">
        <v>32.200000000000003</v>
      </c>
      <c r="D885" s="32">
        <v>9333060</v>
      </c>
    </row>
    <row r="886" spans="1:4" x14ac:dyDescent="0.2">
      <c r="A886" t="s">
        <v>968</v>
      </c>
      <c r="B886" s="31">
        <v>221.6</v>
      </c>
      <c r="C886" s="31">
        <v>29.8</v>
      </c>
      <c r="D886" s="32">
        <v>9320049</v>
      </c>
    </row>
    <row r="887" spans="1:4" x14ac:dyDescent="0.2">
      <c r="A887" t="s">
        <v>969</v>
      </c>
      <c r="B887" s="31">
        <v>212.6</v>
      </c>
      <c r="C887" s="31">
        <v>32.200000000000003</v>
      </c>
      <c r="D887" s="32">
        <v>9440306</v>
      </c>
    </row>
    <row r="888" spans="1:4" x14ac:dyDescent="0.2">
      <c r="A888" t="s">
        <v>970</v>
      </c>
      <c r="B888" s="31">
        <v>190</v>
      </c>
      <c r="C888" s="31">
        <v>32.200000000000003</v>
      </c>
      <c r="D888" s="32">
        <v>9216822</v>
      </c>
    </row>
    <row r="889" spans="1:4" x14ac:dyDescent="0.2">
      <c r="A889" t="s">
        <v>971</v>
      </c>
      <c r="B889" s="31">
        <v>147.30000000000001</v>
      </c>
      <c r="C889" s="31">
        <v>22.5</v>
      </c>
      <c r="D889" s="32">
        <v>9326495</v>
      </c>
    </row>
    <row r="890" spans="1:4" x14ac:dyDescent="0.2">
      <c r="A890" t="s">
        <v>972</v>
      </c>
      <c r="B890" s="31">
        <v>187.3</v>
      </c>
      <c r="C890" s="31">
        <v>32.200000000000003</v>
      </c>
      <c r="D890" s="32">
        <v>9169342</v>
      </c>
    </row>
    <row r="891" spans="1:4" x14ac:dyDescent="0.2">
      <c r="A891" t="s">
        <v>973</v>
      </c>
      <c r="B891" s="31">
        <v>261.2</v>
      </c>
      <c r="C891" s="31">
        <v>40</v>
      </c>
      <c r="D891" s="32">
        <v>9000259</v>
      </c>
    </row>
    <row r="892" spans="1:4" x14ac:dyDescent="0.2">
      <c r="A892" t="s">
        <v>974</v>
      </c>
      <c r="B892" s="31">
        <v>200</v>
      </c>
      <c r="C892" s="31">
        <v>32.200000000000003</v>
      </c>
      <c r="D892" s="32">
        <v>9338864</v>
      </c>
    </row>
    <row r="893" spans="1:4" x14ac:dyDescent="0.2">
      <c r="A893" t="s">
        <v>975</v>
      </c>
      <c r="B893" s="31">
        <v>193</v>
      </c>
      <c r="C893" s="31">
        <v>28</v>
      </c>
      <c r="D893" s="32">
        <v>9104512</v>
      </c>
    </row>
    <row r="894" spans="1:4" x14ac:dyDescent="0.2">
      <c r="A894" t="s">
        <v>976</v>
      </c>
      <c r="B894" s="31">
        <v>127.8</v>
      </c>
      <c r="C894" s="31">
        <v>19.600000000000001</v>
      </c>
      <c r="D894" s="32">
        <v>9305946</v>
      </c>
    </row>
    <row r="895" spans="1:4" x14ac:dyDescent="0.2">
      <c r="A895" t="s">
        <v>977</v>
      </c>
      <c r="B895" s="31">
        <v>200</v>
      </c>
      <c r="C895" s="31">
        <v>32.200000000000003</v>
      </c>
      <c r="D895" s="32">
        <v>9338840</v>
      </c>
    </row>
    <row r="896" spans="1:4" x14ac:dyDescent="0.2">
      <c r="A896" t="s">
        <v>978</v>
      </c>
      <c r="B896" s="31">
        <v>200</v>
      </c>
      <c r="C896" s="31">
        <v>32.200000000000003</v>
      </c>
      <c r="D896" s="32">
        <v>9338852</v>
      </c>
    </row>
    <row r="897" spans="1:4" x14ac:dyDescent="0.2">
      <c r="A897" t="s">
        <v>979</v>
      </c>
      <c r="B897" s="31">
        <v>119</v>
      </c>
      <c r="C897" s="31">
        <v>18.7</v>
      </c>
      <c r="D897" s="32">
        <v>9251171</v>
      </c>
    </row>
    <row r="898" spans="1:4" x14ac:dyDescent="0.2">
      <c r="A898" t="s">
        <v>980</v>
      </c>
      <c r="B898" s="31">
        <v>200</v>
      </c>
      <c r="C898" s="31">
        <v>32.200000000000003</v>
      </c>
      <c r="D898" s="32">
        <v>9338620</v>
      </c>
    </row>
    <row r="899" spans="1:4" x14ac:dyDescent="0.2">
      <c r="A899" t="s">
        <v>981</v>
      </c>
      <c r="B899" s="31">
        <v>200</v>
      </c>
      <c r="C899" s="31">
        <v>32.200000000000003</v>
      </c>
      <c r="D899" s="32">
        <v>9338838</v>
      </c>
    </row>
    <row r="900" spans="1:4" x14ac:dyDescent="0.2">
      <c r="A900" t="s">
        <v>982</v>
      </c>
      <c r="B900" s="31">
        <v>190</v>
      </c>
      <c r="C900" s="31">
        <v>32.200000000000003</v>
      </c>
      <c r="D900" s="32">
        <v>9490636</v>
      </c>
    </row>
    <row r="901" spans="1:4" x14ac:dyDescent="0.2">
      <c r="A901" t="s">
        <v>983</v>
      </c>
      <c r="B901" s="31">
        <v>200</v>
      </c>
      <c r="C901" s="31">
        <v>32.200000000000003</v>
      </c>
      <c r="D901" s="32">
        <v>9311866</v>
      </c>
    </row>
    <row r="902" spans="1:4" x14ac:dyDescent="0.2">
      <c r="A902" t="s">
        <v>984</v>
      </c>
      <c r="B902" s="31">
        <v>183</v>
      </c>
      <c r="C902" s="31">
        <v>32.200000000000003</v>
      </c>
      <c r="D902" s="32">
        <v>9391531</v>
      </c>
    </row>
    <row r="903" spans="1:4" x14ac:dyDescent="0.2">
      <c r="A903" t="s">
        <v>985</v>
      </c>
      <c r="B903" s="31">
        <v>190.1</v>
      </c>
      <c r="C903" s="31">
        <v>32.200000000000003</v>
      </c>
      <c r="D903" s="32">
        <v>8605167</v>
      </c>
    </row>
    <row r="904" spans="1:4" x14ac:dyDescent="0.2">
      <c r="A904" t="s">
        <v>986</v>
      </c>
      <c r="B904" s="31">
        <v>104.1</v>
      </c>
      <c r="C904" s="31">
        <v>17</v>
      </c>
      <c r="D904" s="32">
        <v>9125346</v>
      </c>
    </row>
    <row r="905" spans="1:4" x14ac:dyDescent="0.2">
      <c r="A905" t="s">
        <v>987</v>
      </c>
      <c r="B905" s="31">
        <v>103</v>
      </c>
      <c r="C905" s="31">
        <v>17.7</v>
      </c>
      <c r="D905" s="32">
        <v>9279642</v>
      </c>
    </row>
    <row r="906" spans="1:4" x14ac:dyDescent="0.2">
      <c r="A906" t="s">
        <v>988</v>
      </c>
      <c r="B906" s="31">
        <v>111.5</v>
      </c>
      <c r="C906" s="31">
        <v>19</v>
      </c>
      <c r="D906" s="32">
        <v>8511299</v>
      </c>
    </row>
    <row r="907" spans="1:4" x14ac:dyDescent="0.2">
      <c r="A907" t="s">
        <v>989</v>
      </c>
      <c r="B907" s="31">
        <v>190</v>
      </c>
      <c r="C907" s="31">
        <v>32.200000000000003</v>
      </c>
      <c r="D907" s="32">
        <v>9520900</v>
      </c>
    </row>
    <row r="908" spans="1:4" x14ac:dyDescent="0.2">
      <c r="A908" t="s">
        <v>990</v>
      </c>
      <c r="B908" s="31">
        <v>184.5</v>
      </c>
      <c r="C908" s="31">
        <v>27.6</v>
      </c>
      <c r="D908" s="32">
        <v>9035515</v>
      </c>
    </row>
    <row r="909" spans="1:4" x14ac:dyDescent="0.2">
      <c r="A909" t="s">
        <v>991</v>
      </c>
      <c r="B909" s="31">
        <v>184.5</v>
      </c>
      <c r="C909" s="31">
        <v>27.6</v>
      </c>
      <c r="D909" s="32">
        <v>9060261</v>
      </c>
    </row>
    <row r="910" spans="1:4" x14ac:dyDescent="0.2">
      <c r="A910" t="s">
        <v>992</v>
      </c>
      <c r="B910" s="31">
        <v>169.3</v>
      </c>
      <c r="C910" s="31">
        <v>25.3</v>
      </c>
      <c r="D910" s="32">
        <v>8310944</v>
      </c>
    </row>
    <row r="911" spans="1:4" x14ac:dyDescent="0.2">
      <c r="A911" t="s">
        <v>993</v>
      </c>
      <c r="B911" s="31">
        <v>196.3</v>
      </c>
      <c r="C911" s="31">
        <v>34.200000000000003</v>
      </c>
      <c r="D911" s="32">
        <v>9219331</v>
      </c>
    </row>
    <row r="912" spans="1:4" x14ac:dyDescent="0.2">
      <c r="A912" t="s">
        <v>994</v>
      </c>
      <c r="B912" s="31">
        <v>190</v>
      </c>
      <c r="C912" s="31">
        <v>32.200000000000003</v>
      </c>
      <c r="D912" s="32">
        <v>9347877</v>
      </c>
    </row>
    <row r="913" spans="1:4" x14ac:dyDescent="0.2">
      <c r="A913" t="s">
        <v>995</v>
      </c>
      <c r="B913" s="31">
        <v>169.3</v>
      </c>
      <c r="C913" s="31">
        <v>27.2</v>
      </c>
      <c r="D913" s="32">
        <v>9312315</v>
      </c>
    </row>
    <row r="914" spans="1:4" x14ac:dyDescent="0.2">
      <c r="A914" t="s">
        <v>996</v>
      </c>
      <c r="B914" s="31">
        <v>101.3</v>
      </c>
      <c r="C914" s="31">
        <v>16.7</v>
      </c>
      <c r="D914" s="32">
        <v>9137727</v>
      </c>
    </row>
    <row r="915" spans="1:4" x14ac:dyDescent="0.2">
      <c r="A915" t="s">
        <v>1095</v>
      </c>
      <c r="B915" s="31">
        <v>120</v>
      </c>
      <c r="C915" s="31">
        <v>21.19</v>
      </c>
      <c r="D915" s="32">
        <v>9543926</v>
      </c>
    </row>
    <row r="916" spans="1:4" x14ac:dyDescent="0.2">
      <c r="A916" t="s">
        <v>997</v>
      </c>
      <c r="B916" s="31">
        <v>132.1</v>
      </c>
      <c r="C916" s="31">
        <v>15.8</v>
      </c>
      <c r="D916" s="32">
        <v>9356414</v>
      </c>
    </row>
    <row r="917" spans="1:4" x14ac:dyDescent="0.2">
      <c r="A917" t="s">
        <v>998</v>
      </c>
      <c r="B917" s="31">
        <v>132.1</v>
      </c>
      <c r="C917" s="31">
        <v>15.8</v>
      </c>
      <c r="D917" s="32">
        <v>9559901</v>
      </c>
    </row>
    <row r="918" spans="1:4" x14ac:dyDescent="0.2">
      <c r="A918" t="s">
        <v>1084</v>
      </c>
      <c r="B918" s="31">
        <v>124.56</v>
      </c>
      <c r="C918" s="31">
        <v>21.2</v>
      </c>
      <c r="D918" s="32">
        <v>9449352</v>
      </c>
    </row>
    <row r="919" spans="1:4" x14ac:dyDescent="0.2">
      <c r="A919" t="s">
        <v>999</v>
      </c>
      <c r="B919" s="31">
        <v>131.6</v>
      </c>
      <c r="C919" s="31">
        <v>23</v>
      </c>
      <c r="D919" s="32">
        <v>9673173</v>
      </c>
    </row>
    <row r="920" spans="1:4" x14ac:dyDescent="0.2">
      <c r="A920" t="s">
        <v>1106</v>
      </c>
      <c r="B920" s="31">
        <v>131.66</v>
      </c>
      <c r="C920" s="31">
        <v>23</v>
      </c>
      <c r="D920" s="32">
        <v>9742405</v>
      </c>
    </row>
    <row r="921" spans="1:4" x14ac:dyDescent="0.2">
      <c r="A921" t="s">
        <v>1103</v>
      </c>
      <c r="B921" s="31">
        <v>131.66</v>
      </c>
      <c r="C921" s="31">
        <v>23</v>
      </c>
      <c r="D921" s="32">
        <v>9699957</v>
      </c>
    </row>
    <row r="922" spans="1:4" x14ac:dyDescent="0.2">
      <c r="A922" t="s">
        <v>1000</v>
      </c>
      <c r="B922" s="31">
        <v>127.6</v>
      </c>
      <c r="C922" s="31">
        <v>19.600000000000001</v>
      </c>
      <c r="D922" s="32">
        <v>9625437</v>
      </c>
    </row>
    <row r="923" spans="1:4" x14ac:dyDescent="0.2">
      <c r="A923" t="s">
        <v>1001</v>
      </c>
      <c r="B923" s="31">
        <v>184.6</v>
      </c>
      <c r="C923" s="31">
        <v>25.5</v>
      </c>
      <c r="D923" s="32">
        <v>9149873</v>
      </c>
    </row>
    <row r="924" spans="1:4" x14ac:dyDescent="0.2">
      <c r="A924" t="s">
        <v>1002</v>
      </c>
      <c r="B924" s="31">
        <v>207.3</v>
      </c>
      <c r="C924" s="31">
        <v>29.7</v>
      </c>
      <c r="D924" s="32">
        <v>9307841</v>
      </c>
    </row>
    <row r="925" spans="1:4" x14ac:dyDescent="0.2">
      <c r="A925" t="s">
        <v>1003</v>
      </c>
      <c r="B925" s="31">
        <v>120</v>
      </c>
      <c r="C925" s="31">
        <v>20.3</v>
      </c>
      <c r="D925" s="32">
        <v>9443841</v>
      </c>
    </row>
    <row r="926" spans="1:4" x14ac:dyDescent="0.2">
      <c r="A926" t="s">
        <v>1105</v>
      </c>
      <c r="B926" s="31">
        <v>129.9</v>
      </c>
      <c r="C926" s="31">
        <v>23</v>
      </c>
      <c r="D926" s="32">
        <v>9333709</v>
      </c>
    </row>
    <row r="927" spans="1:4" x14ac:dyDescent="0.2">
      <c r="A927" t="s">
        <v>1004</v>
      </c>
      <c r="B927" s="31">
        <v>200</v>
      </c>
      <c r="C927" s="31">
        <v>32.200000000000003</v>
      </c>
      <c r="D927" s="32">
        <v>9293624</v>
      </c>
    </row>
    <row r="928" spans="1:4" x14ac:dyDescent="0.2">
      <c r="A928" t="s">
        <v>1005</v>
      </c>
      <c r="B928" s="31">
        <v>200</v>
      </c>
      <c r="C928" s="31">
        <v>32.200000000000003</v>
      </c>
      <c r="D928" s="32">
        <v>9375264</v>
      </c>
    </row>
    <row r="929" spans="1:4" x14ac:dyDescent="0.2">
      <c r="A929" t="s">
        <v>1006</v>
      </c>
      <c r="B929" s="31">
        <v>200</v>
      </c>
      <c r="C929" s="31">
        <v>32.200000000000003</v>
      </c>
      <c r="D929" s="32">
        <v>912354</v>
      </c>
    </row>
    <row r="930" spans="1:4" x14ac:dyDescent="0.2">
      <c r="A930" t="s">
        <v>1007</v>
      </c>
      <c r="B930" s="31">
        <v>199</v>
      </c>
      <c r="C930" s="31">
        <v>32</v>
      </c>
    </row>
    <row r="931" spans="1:4" x14ac:dyDescent="0.2">
      <c r="A931" t="s">
        <v>1008</v>
      </c>
      <c r="B931" s="31">
        <v>200</v>
      </c>
      <c r="C931" s="31">
        <v>32.200000000000003</v>
      </c>
      <c r="D931" s="32">
        <v>9310109</v>
      </c>
    </row>
    <row r="932" spans="1:4" x14ac:dyDescent="0.2">
      <c r="A932" t="s">
        <v>1009</v>
      </c>
      <c r="B932" s="31">
        <v>200</v>
      </c>
      <c r="C932" s="31">
        <v>32.200000000000003</v>
      </c>
      <c r="D932" s="32">
        <v>9375288</v>
      </c>
    </row>
    <row r="933" spans="1:4" x14ac:dyDescent="0.2">
      <c r="A933" t="s">
        <v>1010</v>
      </c>
      <c r="B933" s="31">
        <v>200</v>
      </c>
      <c r="C933" s="31">
        <v>32.200000000000003</v>
      </c>
      <c r="D933" s="32">
        <v>9398321</v>
      </c>
    </row>
    <row r="934" spans="1:4" x14ac:dyDescent="0.2">
      <c r="A934" t="s">
        <v>1011</v>
      </c>
      <c r="B934" s="31">
        <v>183</v>
      </c>
      <c r="C934" s="31">
        <v>32.200000000000003</v>
      </c>
      <c r="D934" s="32">
        <v>9250490</v>
      </c>
    </row>
    <row r="935" spans="1:4" x14ac:dyDescent="0.2">
      <c r="A935" t="s">
        <v>1012</v>
      </c>
      <c r="B935" s="31">
        <v>200</v>
      </c>
      <c r="C935" s="31">
        <v>32.200000000000003</v>
      </c>
      <c r="D935" s="32">
        <v>9302205</v>
      </c>
    </row>
    <row r="936" spans="1:4" x14ac:dyDescent="0.2">
      <c r="A936" t="s">
        <v>1013</v>
      </c>
      <c r="B936" s="31">
        <v>81.900000000000006</v>
      </c>
      <c r="C936" s="31">
        <v>13.6</v>
      </c>
      <c r="D936" s="32">
        <v>9151084</v>
      </c>
    </row>
    <row r="937" spans="1:4" x14ac:dyDescent="0.2">
      <c r="A937" t="s">
        <v>1014</v>
      </c>
      <c r="B937" s="31">
        <v>81.900000000000006</v>
      </c>
      <c r="C937" s="31">
        <v>14.5</v>
      </c>
      <c r="D937" s="32">
        <v>9151084</v>
      </c>
    </row>
    <row r="938" spans="1:4" x14ac:dyDescent="0.2">
      <c r="A938" t="s">
        <v>1015</v>
      </c>
      <c r="B938" s="31">
        <v>200</v>
      </c>
      <c r="C938" s="31">
        <v>32.200000000000003</v>
      </c>
      <c r="D938" s="32">
        <v>9293612</v>
      </c>
    </row>
    <row r="939" spans="1:4" x14ac:dyDescent="0.2">
      <c r="A939" t="s">
        <v>1016</v>
      </c>
      <c r="B939" s="31">
        <v>199.8</v>
      </c>
      <c r="C939" s="31">
        <v>32.200000000000003</v>
      </c>
      <c r="D939" s="32">
        <v>9319765</v>
      </c>
    </row>
    <row r="940" spans="1:4" x14ac:dyDescent="0.2">
      <c r="A940" t="s">
        <v>1017</v>
      </c>
      <c r="B940" s="31">
        <v>200</v>
      </c>
      <c r="C940" s="31">
        <v>32.200000000000003</v>
      </c>
      <c r="D940" s="32">
        <v>9398333</v>
      </c>
    </row>
    <row r="941" spans="1:4" x14ac:dyDescent="0.2">
      <c r="A941" t="s">
        <v>1104</v>
      </c>
      <c r="B941" s="31">
        <v>147.55000000000001</v>
      </c>
      <c r="C941" s="31">
        <v>23</v>
      </c>
      <c r="D941" s="32">
        <v>9537472</v>
      </c>
    </row>
    <row r="942" spans="1:4" x14ac:dyDescent="0.2">
      <c r="A942" t="s">
        <v>1018</v>
      </c>
      <c r="B942" s="31">
        <v>168.3</v>
      </c>
      <c r="C942" s="31">
        <v>27</v>
      </c>
      <c r="D942" s="32">
        <v>9080534</v>
      </c>
    </row>
    <row r="943" spans="1:4" x14ac:dyDescent="0.2">
      <c r="A943" t="s">
        <v>1019</v>
      </c>
      <c r="B943" s="31">
        <v>84</v>
      </c>
      <c r="C943" s="31">
        <v>13.6</v>
      </c>
      <c r="D943" s="32">
        <v>9359698</v>
      </c>
    </row>
    <row r="944" spans="1:4" x14ac:dyDescent="0.2">
      <c r="A944" t="s">
        <v>1020</v>
      </c>
      <c r="B944" s="31">
        <v>199.8</v>
      </c>
      <c r="C944" s="31">
        <v>32.200000000000003</v>
      </c>
      <c r="D944" s="32">
        <v>9519121</v>
      </c>
    </row>
    <row r="945" spans="1:4" x14ac:dyDescent="0.2">
      <c r="A945" t="s">
        <v>1021</v>
      </c>
      <c r="B945" s="31">
        <v>199.8</v>
      </c>
      <c r="C945" s="31">
        <v>32.200000000000003</v>
      </c>
      <c r="D945" s="32">
        <v>9209506</v>
      </c>
    </row>
    <row r="946" spans="1:4" x14ac:dyDescent="0.2">
      <c r="A946" t="s">
        <v>1022</v>
      </c>
      <c r="B946" s="31">
        <v>176.6</v>
      </c>
      <c r="C946" s="31">
        <v>27.5</v>
      </c>
      <c r="D946" s="32">
        <v>8708531</v>
      </c>
    </row>
    <row r="947" spans="1:4" x14ac:dyDescent="0.2">
      <c r="A947" t="s">
        <v>1023</v>
      </c>
      <c r="B947" s="31">
        <v>229.9</v>
      </c>
      <c r="C947" s="31">
        <v>34.9</v>
      </c>
      <c r="D947" s="32">
        <v>9505065</v>
      </c>
    </row>
    <row r="948" spans="1:4" x14ac:dyDescent="0.2">
      <c r="A948" t="s">
        <v>1024</v>
      </c>
      <c r="B948" s="31">
        <v>105</v>
      </c>
      <c r="C948" s="31">
        <v>19.100000000000001</v>
      </c>
      <c r="D948" s="32">
        <v>9200861</v>
      </c>
    </row>
    <row r="949" spans="1:4" x14ac:dyDescent="0.2">
      <c r="A949" t="s">
        <v>1025</v>
      </c>
      <c r="B949" s="31">
        <v>230</v>
      </c>
      <c r="C949" s="31">
        <v>32.200000000000003</v>
      </c>
      <c r="D949" s="32">
        <v>9505089</v>
      </c>
    </row>
    <row r="950" spans="1:4" x14ac:dyDescent="0.2">
      <c r="A950" t="s">
        <v>1026</v>
      </c>
      <c r="B950" s="31">
        <v>199.1</v>
      </c>
      <c r="C950" s="31">
        <v>32.200000000000003</v>
      </c>
      <c r="D950" s="32">
        <v>9070450</v>
      </c>
    </row>
    <row r="951" spans="1:4" x14ac:dyDescent="0.2">
      <c r="A951" t="s">
        <v>1027</v>
      </c>
      <c r="B951" s="31">
        <v>99.4</v>
      </c>
      <c r="C951" s="31">
        <v>17.600000000000001</v>
      </c>
      <c r="D951" s="32">
        <v>8317978</v>
      </c>
    </row>
    <row r="952" spans="1:4" x14ac:dyDescent="0.2">
      <c r="A952" t="s">
        <v>1028</v>
      </c>
      <c r="B952" s="31">
        <v>123.1</v>
      </c>
      <c r="C952" s="31">
        <v>20.7</v>
      </c>
      <c r="D952" s="32">
        <v>9403372</v>
      </c>
    </row>
    <row r="953" spans="1:4" x14ac:dyDescent="0.2">
      <c r="A953" t="s">
        <v>1029</v>
      </c>
      <c r="B953" s="31">
        <v>179.1</v>
      </c>
      <c r="C953" s="31">
        <v>25.2</v>
      </c>
      <c r="D953" s="32">
        <v>9124392</v>
      </c>
    </row>
    <row r="954" spans="1:4" x14ac:dyDescent="0.2">
      <c r="A954" t="s">
        <v>1030</v>
      </c>
      <c r="B954" s="31">
        <v>132</v>
      </c>
      <c r="C954" s="31">
        <v>22.5</v>
      </c>
      <c r="D954" s="32">
        <v>9527788</v>
      </c>
    </row>
    <row r="955" spans="1:4" x14ac:dyDescent="0.2">
      <c r="A955" t="s">
        <v>1031</v>
      </c>
      <c r="B955" s="31">
        <v>132</v>
      </c>
      <c r="C955" s="31">
        <v>22.7</v>
      </c>
      <c r="D955" s="32">
        <v>9527276</v>
      </c>
    </row>
    <row r="956" spans="1:4" x14ac:dyDescent="0.2">
      <c r="A956" t="s">
        <v>1032</v>
      </c>
      <c r="B956" s="31">
        <v>190</v>
      </c>
      <c r="C956" s="31">
        <v>32.200000000000003</v>
      </c>
      <c r="D956" s="32">
        <v>9395226</v>
      </c>
    </row>
    <row r="957" spans="1:4" x14ac:dyDescent="0.2">
      <c r="A957" t="s">
        <v>1087</v>
      </c>
      <c r="B957" s="31">
        <v>124.55</v>
      </c>
      <c r="C957" s="31">
        <v>20.5</v>
      </c>
      <c r="D957" s="32">
        <v>9523574</v>
      </c>
    </row>
    <row r="958" spans="1:4" x14ac:dyDescent="0.2">
      <c r="A958" t="s">
        <v>1102</v>
      </c>
      <c r="B958" s="31">
        <v>131.66</v>
      </c>
      <c r="C958" s="31">
        <v>23</v>
      </c>
      <c r="D958" s="32">
        <v>9660152</v>
      </c>
    </row>
    <row r="959" spans="1:4" x14ac:dyDescent="0.2">
      <c r="A959" t="s">
        <v>1088</v>
      </c>
      <c r="B959" s="31">
        <v>124.5</v>
      </c>
      <c r="C959" s="31">
        <v>20.5</v>
      </c>
      <c r="D959" s="32">
        <v>9523562</v>
      </c>
    </row>
    <row r="960" spans="1:4" x14ac:dyDescent="0.2">
      <c r="A960" t="s">
        <v>1098</v>
      </c>
      <c r="B960" s="31">
        <v>124.56</v>
      </c>
      <c r="C960" s="31">
        <v>21.2</v>
      </c>
      <c r="D960" s="32">
        <v>9449352</v>
      </c>
    </row>
    <row r="961" spans="1:4" x14ac:dyDescent="0.2">
      <c r="A961" t="s">
        <v>1033</v>
      </c>
      <c r="B961" s="31">
        <v>227.8</v>
      </c>
      <c r="C961" s="31">
        <v>32.200000000000003</v>
      </c>
      <c r="D961" s="32">
        <v>9240160</v>
      </c>
    </row>
    <row r="962" spans="1:4" x14ac:dyDescent="0.2">
      <c r="A962" t="s">
        <v>1034</v>
      </c>
      <c r="B962" s="31">
        <v>182.5</v>
      </c>
      <c r="C962" s="31">
        <v>32.200000000000003</v>
      </c>
      <c r="D962" s="32">
        <v>9425526</v>
      </c>
    </row>
    <row r="963" spans="1:4" x14ac:dyDescent="0.2">
      <c r="A963" t="s">
        <v>1126</v>
      </c>
      <c r="B963" s="31">
        <v>132.19999999999999</v>
      </c>
      <c r="C963" s="31">
        <v>15.87</v>
      </c>
      <c r="D963" s="32">
        <v>9484194</v>
      </c>
    </row>
    <row r="964" spans="1:4" x14ac:dyDescent="0.2">
      <c r="A964" t="s">
        <v>1035</v>
      </c>
      <c r="B964" s="31">
        <v>159.80000000000001</v>
      </c>
      <c r="C964" s="31">
        <v>24.1</v>
      </c>
      <c r="D964" s="32">
        <v>9509243</v>
      </c>
    </row>
    <row r="965" spans="1:4" x14ac:dyDescent="0.2">
      <c r="A965" t="s">
        <v>1036</v>
      </c>
      <c r="B965" s="31">
        <v>138.1</v>
      </c>
      <c r="C965" s="31">
        <v>14.3</v>
      </c>
    </row>
    <row r="966" spans="1:4" x14ac:dyDescent="0.2">
      <c r="A966" t="s">
        <v>1037</v>
      </c>
      <c r="B966" s="31">
        <v>207.3</v>
      </c>
      <c r="C966" s="31">
        <v>29.7</v>
      </c>
      <c r="D966" s="32">
        <v>9153408</v>
      </c>
    </row>
    <row r="967" spans="1:4" x14ac:dyDescent="0.2">
      <c r="A967" t="s">
        <v>1038</v>
      </c>
      <c r="B967" s="31">
        <v>200</v>
      </c>
      <c r="C967" s="31">
        <v>32.200000000000003</v>
      </c>
      <c r="D967" s="32">
        <v>9293636</v>
      </c>
    </row>
    <row r="968" spans="1:4" x14ac:dyDescent="0.2">
      <c r="A968" t="s">
        <v>1039</v>
      </c>
      <c r="B968" s="31">
        <v>159.80000000000001</v>
      </c>
      <c r="C968" s="31">
        <v>26</v>
      </c>
      <c r="D968" s="32">
        <v>9074729</v>
      </c>
    </row>
    <row r="969" spans="1:4" x14ac:dyDescent="0.2">
      <c r="A969" t="s">
        <v>1040</v>
      </c>
      <c r="B969" s="31">
        <v>127.8</v>
      </c>
      <c r="C969" s="31">
        <v>19.600000000000001</v>
      </c>
      <c r="D969" s="32">
        <v>9369150</v>
      </c>
    </row>
    <row r="970" spans="1:4" x14ac:dyDescent="0.2">
      <c r="A970" t="s">
        <v>1041</v>
      </c>
      <c r="B970" s="31">
        <v>190</v>
      </c>
      <c r="C970" s="31">
        <v>32.200000000000003</v>
      </c>
      <c r="D970" s="32">
        <v>9593713</v>
      </c>
    </row>
    <row r="971" spans="1:4" x14ac:dyDescent="0.2">
      <c r="A971" t="s">
        <v>1042</v>
      </c>
      <c r="B971" s="31">
        <v>93.9</v>
      </c>
      <c r="C971" s="31">
        <v>12.6</v>
      </c>
    </row>
    <row r="972" spans="1:4" x14ac:dyDescent="0.2">
      <c r="A972" t="s">
        <v>1043</v>
      </c>
      <c r="B972" s="31">
        <v>259</v>
      </c>
      <c r="C972" s="31">
        <v>32.200000000000003</v>
      </c>
      <c r="D972" s="32">
        <v>9225607</v>
      </c>
    </row>
    <row r="973" spans="1:4" x14ac:dyDescent="0.2">
      <c r="A973" t="s">
        <v>1044</v>
      </c>
      <c r="B973" s="31">
        <v>259</v>
      </c>
      <c r="C973" s="31">
        <v>32.200000000000003</v>
      </c>
      <c r="D973" s="32">
        <v>9125619</v>
      </c>
    </row>
    <row r="974" spans="1:4" x14ac:dyDescent="0.2">
      <c r="A974" t="s">
        <v>1045</v>
      </c>
      <c r="B974" s="31">
        <v>56</v>
      </c>
      <c r="C974" s="31">
        <v>7.4</v>
      </c>
    </row>
    <row r="975" spans="1:4" x14ac:dyDescent="0.2">
      <c r="A975" t="s">
        <v>1046</v>
      </c>
      <c r="B975" s="31">
        <v>190</v>
      </c>
      <c r="C975" s="31">
        <v>32.200000000000003</v>
      </c>
      <c r="D975" s="32">
        <v>9593311</v>
      </c>
    </row>
    <row r="976" spans="1:4" x14ac:dyDescent="0.2">
      <c r="A976" t="s">
        <v>1047</v>
      </c>
      <c r="B976" s="31">
        <v>184.1</v>
      </c>
      <c r="C976" s="31">
        <v>25.2</v>
      </c>
      <c r="D976" s="32">
        <v>9134622</v>
      </c>
    </row>
    <row r="977" spans="1:4" x14ac:dyDescent="0.2">
      <c r="A977" t="s">
        <v>1048</v>
      </c>
      <c r="B977" s="31">
        <v>207.3</v>
      </c>
      <c r="C977" s="31">
        <v>29.7</v>
      </c>
      <c r="D977" s="32">
        <v>9232395</v>
      </c>
    </row>
    <row r="978" spans="1:4" x14ac:dyDescent="0.2">
      <c r="A978" t="s">
        <v>1049</v>
      </c>
      <c r="B978" s="31">
        <v>184.1</v>
      </c>
      <c r="C978" s="31">
        <v>25.2</v>
      </c>
      <c r="D978" s="32">
        <v>9149902</v>
      </c>
    </row>
    <row r="979" spans="1:4" x14ac:dyDescent="0.2">
      <c r="A979" t="s">
        <v>1050</v>
      </c>
      <c r="B979" s="31">
        <v>184.1</v>
      </c>
      <c r="C979" s="31">
        <v>25.2</v>
      </c>
      <c r="D979" s="32">
        <v>9204489</v>
      </c>
    </row>
    <row r="980" spans="1:4" x14ac:dyDescent="0.2">
      <c r="A980" t="s">
        <v>1051</v>
      </c>
      <c r="B980" s="31">
        <v>168.3</v>
      </c>
      <c r="C980" s="31">
        <v>27</v>
      </c>
      <c r="D980" s="32">
        <v>9074418</v>
      </c>
    </row>
    <row r="981" spans="1:4" x14ac:dyDescent="0.2">
      <c r="A981" t="s">
        <v>1052</v>
      </c>
      <c r="B981" s="31">
        <v>207.8</v>
      </c>
      <c r="C981" s="31">
        <v>32.200000000000003</v>
      </c>
      <c r="D981" s="32">
        <v>9240328</v>
      </c>
    </row>
    <row r="982" spans="1:4" x14ac:dyDescent="0.2">
      <c r="A982" t="s">
        <v>1053</v>
      </c>
      <c r="B982" s="31">
        <v>107</v>
      </c>
      <c r="C982" s="31">
        <v>18.2</v>
      </c>
      <c r="D982" s="32">
        <v>9366134</v>
      </c>
    </row>
    <row r="983" spans="1:4" x14ac:dyDescent="0.2">
      <c r="A983" t="s">
        <v>1054</v>
      </c>
      <c r="B983" s="31">
        <v>220.5</v>
      </c>
      <c r="C983" s="31">
        <v>32.200000000000003</v>
      </c>
      <c r="D983" s="32">
        <v>9252735</v>
      </c>
    </row>
    <row r="984" spans="1:4" x14ac:dyDescent="0.2">
      <c r="A984" t="s">
        <v>1110</v>
      </c>
      <c r="B984" s="31">
        <v>75</v>
      </c>
      <c r="C984" s="31">
        <v>13</v>
      </c>
      <c r="D984" s="32">
        <v>7225831</v>
      </c>
    </row>
    <row r="985" spans="1:4" x14ac:dyDescent="0.2">
      <c r="A985" t="s">
        <v>1055</v>
      </c>
      <c r="B985" s="31">
        <v>195.6</v>
      </c>
      <c r="C985" s="31">
        <v>30.2</v>
      </c>
      <c r="D985" s="32">
        <v>9160413</v>
      </c>
    </row>
    <row r="986" spans="1:4" x14ac:dyDescent="0.2">
      <c r="A986" t="s">
        <v>1056</v>
      </c>
      <c r="B986" s="31">
        <v>153</v>
      </c>
      <c r="C986" s="31">
        <v>26.2</v>
      </c>
      <c r="D986" s="32">
        <v>9117375</v>
      </c>
    </row>
    <row r="987" spans="1:4" x14ac:dyDescent="0.2">
      <c r="A987" t="s">
        <v>1057</v>
      </c>
      <c r="B987" s="31">
        <v>170</v>
      </c>
      <c r="C987" s="31">
        <v>27</v>
      </c>
      <c r="D987" s="32">
        <v>9565716</v>
      </c>
    </row>
    <row r="988" spans="1:4" x14ac:dyDescent="0.2">
      <c r="A988" t="s">
        <v>1058</v>
      </c>
      <c r="B988" s="31">
        <v>190</v>
      </c>
      <c r="C988" s="31">
        <v>32.200000000000003</v>
      </c>
      <c r="D988" s="32">
        <v>9300520</v>
      </c>
    </row>
    <row r="989" spans="1:4" x14ac:dyDescent="0.2">
      <c r="A989" t="s">
        <v>1059</v>
      </c>
      <c r="B989" s="31">
        <v>189.8</v>
      </c>
      <c r="C989" s="31">
        <v>31</v>
      </c>
      <c r="D989" s="32">
        <v>9071571</v>
      </c>
    </row>
    <row r="990" spans="1:4" x14ac:dyDescent="0.2">
      <c r="A990" t="s">
        <v>1060</v>
      </c>
      <c r="B990" s="31">
        <v>99.9</v>
      </c>
      <c r="C990" s="31">
        <v>19.8</v>
      </c>
      <c r="D990" s="32">
        <v>9220421</v>
      </c>
    </row>
    <row r="991" spans="1:4" x14ac:dyDescent="0.2">
      <c r="A991" t="s">
        <v>1061</v>
      </c>
      <c r="B991" s="31">
        <v>162.80000000000001</v>
      </c>
      <c r="C991" s="31">
        <v>22.2</v>
      </c>
      <c r="D991" s="32">
        <v>9111486</v>
      </c>
    </row>
  </sheetData>
  <sheetProtection selectLockedCells="1" selectUnlockedCells="1"/>
  <printOptions horizontalCentered="1"/>
  <pageMargins left="0.19652777777777777" right="0.19652777777777777" top="0.27569444444444446" bottom="0.27569444444444446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zoomScale="89" zoomScaleNormal="89" workbookViewId="0"/>
  </sheetViews>
  <sheetFormatPr baseColWidth="10" defaultColWidth="9.6640625" defaultRowHeight="13.5" x14ac:dyDescent="0.2"/>
  <cols>
    <col min="1" max="1" width="8.6640625" customWidth="1"/>
    <col min="2" max="2" width="9.88671875" style="42" customWidth="1"/>
    <col min="3" max="3" width="8.6640625" style="43" customWidth="1"/>
    <col min="4" max="4" width="23.109375" customWidth="1"/>
    <col min="5" max="5" width="8.5546875" customWidth="1"/>
    <col min="6" max="6" width="5.6640625" customWidth="1"/>
    <col min="7" max="7" width="15.33203125" customWidth="1"/>
    <col min="8" max="8" width="10.6640625" style="42" customWidth="1"/>
    <col min="9" max="9" width="7.88671875" style="43" customWidth="1"/>
    <col min="10" max="10" width="5.88671875" style="44" customWidth="1"/>
    <col min="11" max="11" width="19.5546875" style="44" customWidth="1"/>
    <col min="12" max="12" width="6.5546875" style="44" customWidth="1"/>
    <col min="13" max="13" width="12.6640625" customWidth="1"/>
    <col min="14" max="14" width="8.44140625" customWidth="1"/>
    <col min="15" max="16" width="7.109375" customWidth="1"/>
    <col min="17" max="17" width="8.5546875" customWidth="1"/>
    <col min="18" max="18" width="8.6640625" customWidth="1"/>
    <col min="19" max="19" width="8.88671875" customWidth="1"/>
    <col min="20" max="20" width="71.44140625" customWidth="1"/>
  </cols>
  <sheetData>
    <row r="1" spans="1:20" s="19" customFormat="1" x14ac:dyDescent="0.2">
      <c r="A1" s="45" t="s">
        <v>1062</v>
      </c>
      <c r="B1" s="46" t="s">
        <v>1063</v>
      </c>
      <c r="C1" s="47" t="s">
        <v>1064</v>
      </c>
      <c r="D1" s="48" t="s">
        <v>1065</v>
      </c>
      <c r="E1" s="48" t="s">
        <v>1066</v>
      </c>
      <c r="F1" s="48" t="s">
        <v>1067</v>
      </c>
      <c r="G1" s="48" t="s">
        <v>1068</v>
      </c>
      <c r="H1" s="46" t="s">
        <v>1069</v>
      </c>
      <c r="I1" s="47" t="s">
        <v>1070</v>
      </c>
      <c r="J1" s="49" t="s">
        <v>45</v>
      </c>
      <c r="K1" s="49" t="s">
        <v>1071</v>
      </c>
      <c r="L1" s="49" t="s">
        <v>1072</v>
      </c>
      <c r="M1" s="48" t="s">
        <v>1073</v>
      </c>
      <c r="N1" s="48" t="s">
        <v>1074</v>
      </c>
      <c r="O1" s="48" t="s">
        <v>1075</v>
      </c>
      <c r="P1" s="48" t="s">
        <v>1076</v>
      </c>
      <c r="Q1" s="48" t="s">
        <v>1077</v>
      </c>
      <c r="R1" s="48" t="s">
        <v>1078</v>
      </c>
      <c r="S1" s="48" t="s">
        <v>1079</v>
      </c>
      <c r="T1" s="50" t="s">
        <v>1080</v>
      </c>
    </row>
    <row r="2" spans="1:20" s="33" customFormat="1" x14ac:dyDescent="0.2">
      <c r="A2" s="51" t="str">
        <f>IF(fEntDte="",IF(fMvtDte="",IF(fSorDte="","",IF(fSorNCde="","",fSorNCde)),IF(fMvtNCde="","",fMvtNCde)),IF(fEntNcde="","",fEntNcde))</f>
        <v/>
      </c>
      <c r="B2" s="52" t="str">
        <f>IF(fEntDte="",IF(fMvtDte="",IF(fSorDte="","",IF(fCdeDte="","",fCdeDte)),IF(fCdeDte="","",fCdeDte)),IF(fCdeDte="","",fCdeDte))</f>
        <v/>
      </c>
      <c r="C2" s="53" t="str">
        <f>IF(fEntDte="",IF(fMvtDte="",IF(fSorDte="","",IF(fCdeHre="","",fCdeHre)),IF(fCdeHre="","",fCdeHre)),IF(fCdeHre="","",fCdeHre))</f>
        <v/>
      </c>
      <c r="D2" s="25" t="str">
        <f>IF(fEntDte="",IF(fMvtDte="",IF(fSorDte="","",IF(fNav="","",fNav)),IF(fNav="","",fNav)),IF(fNav="","",fNav))</f>
        <v>ATAYAL BRAVE</v>
      </c>
      <c r="E2" s="25" t="str">
        <f>IF(fEntDte="",IF(fMvtDte="",IF(fSorDte="","",IF(ISNA(fCons),"",fCons)),IF(ISNA(fCons),"",fCons)),IF(ISNA(fCons),"",fCons))</f>
        <v>GEOT</v>
      </c>
      <c r="F2" s="25"/>
      <c r="G2" s="25" t="str">
        <f>IF(fEntDte="",IF(fMvtDte="",IF(fSorDte="","",FSorOP),fMvtOP),fEntOp)</f>
        <v>SORTIE</v>
      </c>
      <c r="H2" s="52">
        <f>IF(fEntDte="",IF(fMvtDte="",IF(fSorDte="","",fSorDte),fMvtDte),fEntDte)</f>
        <v>45034</v>
      </c>
      <c r="I2" s="53">
        <f>IF(fEntDte="",IF(fMvtDte="",IF(fSorDte="","",fSorHre),fMvtHre),fEntHre)</f>
        <v>0.72916666666666663</v>
      </c>
      <c r="J2" s="54">
        <f>IF(fEntDte="",IF(fMvtDte="",IF(fSorDte="","",IF(FSorOP="SORTIE",fSorP,FSorMP)),fMvtP),fEntP)</f>
        <v>7</v>
      </c>
      <c r="K2" s="54">
        <f>IF(fEntDte="",IF(fMvtDte="",IF(fSorDte="","",IF(FSorOP="SORTIE",fSorBQuai,fSorMBQuai)),fMvtBQuai),fEntBQuai)</f>
        <v>0</v>
      </c>
      <c r="L2" s="54">
        <f>IF(fEntDte="",IF(fMvtDte="",IF(fSorDte="","",IF(FSorOP="SORTIE",fSorBld,fSorMBld)),fMvtBld),fEntBld)</f>
        <v>0</v>
      </c>
      <c r="M2" s="25">
        <f>IF(fEntDte="",IF(fMvtDte="",IF(fSorDte="","",IF(fSorR="","",fSorR)),IF(fMvtR="","",fMvtR)),IF(fEntR="","",fEntR))</f>
        <v>2</v>
      </c>
      <c r="N2" s="25" t="str">
        <f>IF(fEntDte="",IF(fMvtDte="",IF(fSorDte="","",IF(fSorV="","",fSorV)),IF(fMvtV="","",fMvtV)),IF(fEntV="","",fEntV))</f>
        <v/>
      </c>
      <c r="O2" s="25">
        <f>IF(fEntDte="",IF(fMvtDte="",IF(fSorDte="","",IF(fSorTAV="","",fSorTAV)),IF(fMvtTAV="","",fMvtTAV)),IF(fEntTAV="","",fEntTAV))</f>
        <v>7.15</v>
      </c>
      <c r="P2" s="25">
        <f>IF(fEntDte="",IF(fMvtDte="",IF(fSorDte="","",IF(fSorTAR="","",fSorTAR)),IF(fMvtTAR="","",fMvtTAR)),IF(fEntTAR="","",fEntTAR))</f>
        <v>7.65</v>
      </c>
      <c r="Q2" s="25" t="str">
        <f>IF(fEntDte="",IF(fMvtDte="",IF(fSorDte="","",IF(fSorTair="","",fSorTair)),IF(fMvtTair="","",fMvtTair)),IF(fEntTair="","",fEntTair))</f>
        <v/>
      </c>
      <c r="R2" s="25" t="str">
        <f>IF(fEntDte="",IF(fMvtDte="",IF(fSorDte="","",IF(fSorPAV="","",fSorPAV)),IF(fMvtPAV="","",fMvtPAV)),IF(fEntPAV="","",fEntPAV))</f>
        <v>N/D</v>
      </c>
      <c r="S2" s="25" t="str">
        <f>IF(fEntDte="",IF(fMvtDte="",IF(fSorDte="","",IF(fSorPAR="","",fSorPAR)),IF(fMvtPAR="","",fMvtPAR)),IF(fEntPAR="","",fEntPAR))</f>
        <v/>
      </c>
      <c r="T2" s="55" t="str">
        <f>IF(fEntDte="",IF(fMvtDte="",IF(fSorDte="","",IF(fSorObs="","",fSorObs)),IF(fMvtObs="","",fMvtObs)),IF(fEntObs="","",fEntObs))</f>
        <v/>
      </c>
    </row>
    <row r="3" spans="1:20" s="33" customFormat="1" x14ac:dyDescent="0.2">
      <c r="A3" s="51" t="str">
        <f>IF(AND(fEntDte&lt;&gt;"",fMvtDte&lt;&gt;""),IF(fMvtNCde="","",fMvtNCde),IF(AND(fEntDte="",fMvtDte=""),"",IF(fSorDte&lt;&gt;"",IF(fSorNCde="","",fSorNCde),"")))</f>
        <v/>
      </c>
      <c r="B3" s="52" t="str">
        <f>IF(AND(fEntDte&lt;&gt;"",fMvtDte&lt;&gt;""),IF(fCdeDte="","",fCdeDte),IF(AND(fEntDte="",fMvtDte=""),"",IF(fSorDte&lt;&gt;"",IF(fCdeDte="","",fCdeDte),"")))</f>
        <v/>
      </c>
      <c r="C3" s="53" t="str">
        <f>IF(AND(fEntDte&lt;&gt;"",fMvtDte&lt;&gt;""),IF(fCdeHre="","",fCdeHre),IF(AND(fEntDte="",fMvtDte=""),"",IF(fSorDte&lt;&gt;"",IF(fCdeHre="","",fCdeHre),"")))</f>
        <v/>
      </c>
      <c r="D3" s="25" t="str">
        <f>IF(AND(fEntDte&lt;&gt;"",fMvtDte&lt;&gt;""),IF(fNav="","",fNav),IF(AND(fEntDte="",fMvtDte=""),"",IF(fSorDte&lt;&gt;"",IF(fNav="","",fNav),"")))</f>
        <v/>
      </c>
      <c r="E3" s="25" t="str">
        <f>IF(AND(fEntDte&lt;&gt;"",fMvtDte&lt;&gt;""),fCons,IF(AND(fEntDte="",fMvtDte=""),"",IF(fSorDte&lt;&gt;"",fCons,"")))</f>
        <v/>
      </c>
      <c r="F3" s="25"/>
      <c r="G3" s="25" t="str">
        <f>IF(AND(fEntDte&lt;&gt;"",fMvtDte&lt;&gt;""),fMvtOP,IF(AND(fEntDte="",fMvtDte=""),"",IF(fSorDte&lt;&gt;"",FSorOP,"")))</f>
        <v/>
      </c>
      <c r="H3" s="52" t="str">
        <f>IF(AND(fEntDte&lt;&gt;"",fMvtDte&lt;&gt;""),fMvtDte,IF(AND(fEntDte="",fMvtDte=""),"",IF(fSorDte&lt;&gt;"",fSorDte,"")))</f>
        <v/>
      </c>
      <c r="I3" s="53" t="str">
        <f>IF(AND(fEntDte&lt;&gt;"",fMvtDte&lt;&gt;""),IF(fMvtHre="","",fMvtHre),IF(AND(fEntDte="",fMvtDte=""),"",IF(fSorDte&lt;&gt;"",IF(fSorHre="","",fSorHre),"")))</f>
        <v/>
      </c>
      <c r="J3" s="54" t="str">
        <f>IF(AND(fEntDte&lt;&gt;"",fMvtDte&lt;&gt;""),IF(fMvtP="","",fMvtP),IF(AND(fEntDte="",fMvtDte=""),"",IF(fSorDte&lt;&gt;"",IF(FSorOP="SORTIE",fSorP,FSorMP),"")))</f>
        <v/>
      </c>
      <c r="K3" s="54" t="str">
        <f>IF(AND(fEntDte&lt;&gt;"",fMvtDte&lt;&gt;""),IF(fMvtBQuai="","",fMvtBQuai),IF(AND(fEntDte="",fMvtDte=""),"",IF(fSorDte&lt;&gt;"",IF(FSorOP="SORTIE",fSorBQuai,fSorMBQuai),"")))</f>
        <v/>
      </c>
      <c r="L3" s="54" t="str">
        <f>IF(AND(fEntDte&lt;&gt;"",fMvtDte&lt;&gt;""),IF(fMvtBld="","",fMvtBld),IF(AND(fEntDte="",fMvtDte=""),"",IF(fSorDte&lt;&gt;"",IF(FSorOP="SORTIE",fSorBld,fSorMBld),"")))</f>
        <v/>
      </c>
      <c r="M3" s="25" t="str">
        <f>IF(AND(fEntDte&lt;&gt;"",fMvtDte&lt;&gt;""),IF(fMvtR="","",fMvtR),IF(AND(fEntDte="",fMvtDte=""),"",IF(fSorDte&lt;&gt;"",IF(fSorR="","",fSorR),"")))</f>
        <v/>
      </c>
      <c r="N3" s="25" t="str">
        <f>IF(AND(fEntDte&lt;&gt;"",fMvtDte&lt;&gt;""),IF(fMvtV="","",fMvtV),IF(AND(fEntDte="",fMvtDte=""),"",IF(fSorDte&lt;&gt;"",IF(fSorV="","",fSorV),"")))</f>
        <v/>
      </c>
      <c r="O3" s="25" t="str">
        <f>IF(AND(fEntDte&lt;&gt;"",fMvtDte&lt;&gt;""),IF(fMvtTAV="","",fMvtTAV),IF(AND(fEntDte="",fMvtDte=""),"",IF(fSorDte&lt;&gt;"",IF(fSorTAV="","",fSorTAV),"")))</f>
        <v/>
      </c>
      <c r="P3" s="25" t="str">
        <f>IF(AND(fEntDte&lt;&gt;"",fMvtDte&lt;&gt;""),IF(fMvtTAR="","",fMvtTAR),IF(AND(fEntDte="",fMvtDte=""),"",IF(fSorDte&lt;&gt;"",IF(fSorTAR="","",fSorTAR),"")))</f>
        <v/>
      </c>
      <c r="Q3" s="25" t="str">
        <f>IF(AND(fEntDte&lt;&gt;"",fMvtDte&lt;&gt;""),IF(fMvtTair="","",fMvtTAR),IF(AND(fEntDte="",fMvtDte=""),"",IF(fSorDte&lt;&gt;"",IF(fSorTair="","",fSorTair),"")))</f>
        <v/>
      </c>
      <c r="R3" s="53" t="str">
        <f>IF(AND(fEntDte&lt;&gt;"",fMvtDte&lt;&gt;""),IF(fMvtPAV="","",fMvtPAV),IF(AND(fEntDte="",fMvtDte=""),"",IF(fSorDte&lt;&gt;"",IF(fSorPAV="","",fSorPAV),"")))</f>
        <v/>
      </c>
      <c r="S3" s="53" t="str">
        <f>IF(AND(fEntDte&lt;&gt;"",fMvtDte&lt;&gt;""),IF(fMvtTAR="","",fMvtPAR),IF(AND(fEntDte="",fMvtDte=""),"",IF(fSorDte&lt;&gt;"",IF(fSorPAR="","",fSorPAR),"")))</f>
        <v/>
      </c>
      <c r="T3" s="56" t="str">
        <f>IF(AND(fEntDte&lt;&gt;"",fMvtDte&lt;&gt;""),IF(fMvtObs="","",fMvtObs),IF(AND(fEntDte="",fMvtDte=""),"",IF(fSorDte&lt;&gt;"",IF(fSorObs="","",fSorObs),"")))</f>
        <v/>
      </c>
    </row>
    <row r="4" spans="1:20" x14ac:dyDescent="0.2">
      <c r="A4" s="57" t="str">
        <f>IF(AND(fEntDte&lt;&gt;"",fMvtDte&lt;&gt;"",fSorDte&lt;&gt;""),IF(fSorNCde="","",fSorNCde),"")</f>
        <v/>
      </c>
      <c r="B4" s="58" t="str">
        <f>IF(AND(fEntDte&lt;&gt;"",fMvtDte&lt;&gt;"",fSorDte&lt;&gt;""),IF(fCdeDte="","",fCdeDte),"")</f>
        <v/>
      </c>
      <c r="C4" s="59" t="str">
        <f>IF(AND(fEntDte&lt;&gt;"",fMvtDte&lt;&gt;"",fSorDte&lt;&gt;""),IF(fCdeHre="","",fCdeHre),"")</f>
        <v/>
      </c>
      <c r="D4" s="60" t="str">
        <f>IF(AND(fEntDte&lt;&gt;"",fMvtDte&lt;&gt;"",fSorDte&lt;&gt;""),IF(fNav="","",fNav),"")</f>
        <v/>
      </c>
      <c r="E4" s="60" t="str">
        <f>IF(AND(fEntDte&lt;&gt;"",fMvtDte&lt;&gt;"",fSorDte&lt;&gt;""),IF(fCons="","",fCons),"")</f>
        <v/>
      </c>
      <c r="F4" s="60"/>
      <c r="G4" s="60" t="str">
        <f>IF(AND(fEntDte&lt;&gt;"",fMvtDte&lt;&gt;"",fSorDte&lt;&gt;""),FSorOP,"")</f>
        <v/>
      </c>
      <c r="H4" s="60" t="str">
        <f>IF(AND(fEntDte&lt;&gt;"",fMvtDte&lt;&gt;"",fSorDte&lt;&gt;""),fSorDte,"")</f>
        <v/>
      </c>
      <c r="I4" s="59" t="str">
        <f>IF(AND(fEntDte&lt;&gt;"",fMvtDte&lt;&gt;"",fSorDte&lt;&gt;""),fSorHre,"")</f>
        <v/>
      </c>
      <c r="J4" s="61" t="str">
        <f>IF(AND(fEntDte&lt;&gt;"",fMvtDte&lt;&gt;"",fSorDte&lt;&gt;""),IF(FSorOP="SORTIE",fSorP,FSorMP),"")</f>
        <v/>
      </c>
      <c r="K4" s="61" t="str">
        <f>IF(AND(fEntDte&lt;&gt;"",fMvtDte&lt;&gt;"",fSorDte&lt;&gt;""),IF(FSorOP="SORTIE",fSorBQuai,fSorMBQuai),"")</f>
        <v/>
      </c>
      <c r="L4" s="61" t="str">
        <f>IF(AND(fEntDte&lt;&gt;"",fMvtDte&lt;&gt;"",fSorDte&lt;&gt;""),IF(FSorOP="SORTIE",fSorBld,fSorMBld),"")</f>
        <v/>
      </c>
      <c r="M4" s="61" t="str">
        <f>IF(AND(fEntDte&lt;&gt;"",fMvtDte&lt;&gt;"",fSorDte&lt;&gt;""),IF(fSorR="","",fSorR),"")</f>
        <v/>
      </c>
      <c r="N4" s="60" t="str">
        <f>IF(AND(fEntDte&lt;&gt;"",fMvtDte&lt;&gt;"",fSorDte&lt;&gt;""),IF(fSorV="","",fSorV),"")</f>
        <v/>
      </c>
      <c r="O4" s="61" t="str">
        <f>IF(AND(fEntDte&lt;&gt;"",fMvtDte&lt;&gt;"",fSorDte&lt;&gt;""),IF(fSorTAV="","",fSorTAV),"")</f>
        <v/>
      </c>
      <c r="P4" s="61" t="str">
        <f>IF(AND(fEntDte&lt;&gt;"",fMvtDte&lt;&gt;"",fSorDte&lt;&gt;""),IF(fSorTAR="","",fSorTAR),"")</f>
        <v/>
      </c>
      <c r="Q4" s="61" t="str">
        <f>IF(AND(fEntDte&lt;&gt;"",fMvtDte&lt;&gt;"",fSorDte&lt;&gt;""),IF(fSorTair="","",fSorTair),"")</f>
        <v/>
      </c>
      <c r="R4" s="61" t="str">
        <f>IF(AND(fEntDte&lt;&gt;"",fMvtDte&lt;&gt;"",fSorDte&lt;&gt;""),IF(fSorPAV="","",fSorPAV),"")</f>
        <v/>
      </c>
      <c r="S4" s="61" t="str">
        <f>IF(AND(fEntDte&lt;&gt;"",fMvtDte&lt;&gt;"",fSorDte&lt;&gt;""),IF(fSorPAR="","",fSorPAR),"")</f>
        <v/>
      </c>
      <c r="T4" s="62" t="str">
        <f>IF(AND(fEntDte&lt;&gt;"",fMvtDte&lt;&gt;"",fSorDte&lt;&gt;""),IF(fSorObs="","",fSorObs),"")</f>
        <v/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&amp;C&amp;"Arial,Normal"&amp;10&amp;A</oddHeader>
    <oddFooter>&amp;C&amp;"Arial,Normal"&amp;10Page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156B7B8621F2498BC57AA65D69D120" ma:contentTypeVersion="10" ma:contentTypeDescription="Crée un document." ma:contentTypeScope="" ma:versionID="62ff0eb7056831f3a473051162a1e77f">
  <xsd:schema xmlns:xsd="http://www.w3.org/2001/XMLSchema" xmlns:xs="http://www.w3.org/2001/XMLSchema" xmlns:p="http://schemas.microsoft.com/office/2006/metadata/properties" xmlns:ns2="d1bd49eb-567c-4c8f-804f-beed1454f54a" targetNamespace="http://schemas.microsoft.com/office/2006/metadata/properties" ma:root="true" ma:fieldsID="07e2fb6f9f27ef8e031167d377a39fcf" ns2:_="">
    <xsd:import namespace="d1bd49eb-567c-4c8f-804f-beed1454f5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d49eb-567c-4c8f-804f-beed1454f5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549CA8-004B-4419-94BB-7FF11519BD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5318FC-5BE8-47B9-977F-3B96F50B83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d49eb-567c-4c8f-804f-beed1454f5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58FF6D-1A7D-4BB8-86E0-CAAA2E57B12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57</vt:i4>
      </vt:variant>
    </vt:vector>
  </HeadingPairs>
  <TitlesOfParts>
    <vt:vector size="60" baseType="lpstr">
      <vt:lpstr>Formulaire</vt:lpstr>
      <vt:lpstr>Navires</vt:lpstr>
      <vt:lpstr>Commande</vt:lpstr>
      <vt:lpstr>fArm</vt:lpstr>
      <vt:lpstr>fCapitaine</vt:lpstr>
      <vt:lpstr>fCdeDte</vt:lpstr>
      <vt:lpstr>fCdeHre</vt:lpstr>
      <vt:lpstr>fCons</vt:lpstr>
      <vt:lpstr>fEntBld</vt:lpstr>
      <vt:lpstr>fEntBQuai</vt:lpstr>
      <vt:lpstr>fEntDte</vt:lpstr>
      <vt:lpstr>fEntHre</vt:lpstr>
      <vt:lpstr>fEntNcde</vt:lpstr>
      <vt:lpstr>fEntObs</vt:lpstr>
      <vt:lpstr>fEntOp</vt:lpstr>
      <vt:lpstr>fEntP</vt:lpstr>
      <vt:lpstr>fEntPAR</vt:lpstr>
      <vt:lpstr>fEntPAV</vt:lpstr>
      <vt:lpstr>fEntR</vt:lpstr>
      <vt:lpstr>fEntTair</vt:lpstr>
      <vt:lpstr>fEntTAR</vt:lpstr>
      <vt:lpstr>fEntTAV</vt:lpstr>
      <vt:lpstr>fEntV</vt:lpstr>
      <vt:lpstr>fIMO</vt:lpstr>
      <vt:lpstr>fLigne</vt:lpstr>
      <vt:lpstr>fMvtBld</vt:lpstr>
      <vt:lpstr>fMvtBQuai</vt:lpstr>
      <vt:lpstr>fMvtDte</vt:lpstr>
      <vt:lpstr>fMvtHre</vt:lpstr>
      <vt:lpstr>fMvtNCde</vt:lpstr>
      <vt:lpstr>fMvtObs</vt:lpstr>
      <vt:lpstr>fMvtOP</vt:lpstr>
      <vt:lpstr>fMvtP</vt:lpstr>
      <vt:lpstr>fMvtPAR</vt:lpstr>
      <vt:lpstr>fMvtPAV</vt:lpstr>
      <vt:lpstr>fMvtR</vt:lpstr>
      <vt:lpstr>fMvtTair</vt:lpstr>
      <vt:lpstr>fMvtTAR</vt:lpstr>
      <vt:lpstr>fMvtTAV</vt:lpstr>
      <vt:lpstr>fMvtV</vt:lpstr>
      <vt:lpstr>fNav</vt:lpstr>
      <vt:lpstr>fSorBld</vt:lpstr>
      <vt:lpstr>fSorBQuai</vt:lpstr>
      <vt:lpstr>fSorDte</vt:lpstr>
      <vt:lpstr>fSorHre</vt:lpstr>
      <vt:lpstr>fSorMBld</vt:lpstr>
      <vt:lpstr>fSorMBQuai</vt:lpstr>
      <vt:lpstr>FSorMP</vt:lpstr>
      <vt:lpstr>fSorNCde</vt:lpstr>
      <vt:lpstr>fSorObs</vt:lpstr>
      <vt:lpstr>FSorOP</vt:lpstr>
      <vt:lpstr>fSorP</vt:lpstr>
      <vt:lpstr>fSorPAR</vt:lpstr>
      <vt:lpstr>fSorPAV</vt:lpstr>
      <vt:lpstr>fSorR</vt:lpstr>
      <vt:lpstr>fSorTair</vt:lpstr>
      <vt:lpstr>fSorTAR</vt:lpstr>
      <vt:lpstr>fSorTAV</vt:lpstr>
      <vt:lpstr>fSorV</vt:lpstr>
      <vt:lpstr>Formulaire!Zone_d_impression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Qualite SPPMR</dc:creator>
  <cp:lastModifiedBy>Qualité SPPMR</cp:lastModifiedBy>
  <cp:lastPrinted>2020-09-17T07:19:52Z</cp:lastPrinted>
  <dcterms:created xsi:type="dcterms:W3CDTF">2014-06-23T06:48:29Z</dcterms:created>
  <dcterms:modified xsi:type="dcterms:W3CDTF">2023-04-18T09:36:43Z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0x010100B7156B7B8621F2498BC57AA65D69D120</vt:lpwstr>
  </property>
</Properties>
</file>